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0" yWindow="0" windowWidth="25080" windowHeight="18120"/>
  </bookViews>
  <sheets>
    <sheet name="Expenses" sheetId="13" r:id="rId1"/>
    <sheet name="Categories" sheetId="12" r:id="rId2"/>
    <sheet name="Accounts" sheetId="11" r:id="rId3"/>
    <sheet name="ISO Codes" sheetId="9" r:id="rId4"/>
  </sheets>
  <externalReferences>
    <externalReference r:id="rId5"/>
  </externalReferences>
  <definedNames>
    <definedName name="Kategorien" localSheetId="2">[1]Spesenabrechnung!$B$67:$B$81</definedName>
    <definedName name="Kategorien" localSheetId="1">[1]Spesenabrechnung!$B$67:$B$81</definedName>
    <definedName name="Kategorien" localSheetId="0">Expenses!$B$66:$B$80</definedName>
    <definedName name="Kategorien" localSheetId="3">[1]Spesenabrechnung!$B$67:$B$81</definedName>
    <definedName name="Kategorien">#REF!</definedName>
    <definedName name="Konti" localSheetId="2">[1]Spesenabrechnung!$B$82:$B$122</definedName>
    <definedName name="Konti" localSheetId="1">[1]Spesenabrechnung!$B$82:$B$122</definedName>
    <definedName name="Konti" localSheetId="0">Expenses!$B$82:$B$124</definedName>
    <definedName name="Konti" localSheetId="3">[1]Spesenabrechnung!$B$82:$B$122</definedName>
    <definedName name="Konti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0" i="13" l="1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M32" i="13" s="1"/>
  <c r="G30" i="13"/>
  <c r="C30" i="13" s="1"/>
  <c r="G29" i="13"/>
  <c r="C29" i="13" s="1"/>
  <c r="G28" i="13"/>
  <c r="G27" i="13"/>
  <c r="C27" i="13"/>
  <c r="P27" i="13" s="1"/>
  <c r="G26" i="13"/>
  <c r="C26" i="13" s="1"/>
  <c r="G25" i="13"/>
  <c r="G24" i="13"/>
  <c r="G23" i="13"/>
  <c r="C23" i="13"/>
  <c r="P23" i="13" s="1"/>
  <c r="G22" i="13"/>
  <c r="G21" i="13"/>
  <c r="C21" i="13" s="1"/>
  <c r="G20" i="13"/>
  <c r="C20" i="13" s="1"/>
  <c r="P20" i="13" s="1"/>
  <c r="G19" i="13"/>
  <c r="C19" i="13" s="1"/>
  <c r="G18" i="13"/>
  <c r="G17" i="13"/>
  <c r="G16" i="13"/>
  <c r="C16" i="13" s="1"/>
  <c r="C50" i="13" s="1"/>
  <c r="G45" i="13"/>
  <c r="G44" i="13"/>
  <c r="P31" i="13"/>
  <c r="O7" i="13"/>
  <c r="L7" i="13"/>
  <c r="L2" i="13"/>
  <c r="L1" i="13"/>
  <c r="C24" i="13"/>
  <c r="P24" i="13" s="1"/>
  <c r="C28" i="13"/>
  <c r="P28" i="13"/>
  <c r="C17" i="13"/>
  <c r="P17" i="13"/>
  <c r="C25" i="13"/>
  <c r="P25" i="13"/>
  <c r="C18" i="13"/>
  <c r="P18" i="13"/>
  <c r="C22" i="13"/>
  <c r="P22" i="13"/>
  <c r="P26" i="13"/>
  <c r="P16" i="13"/>
  <c r="P21" i="13" l="1"/>
  <c r="M50" i="13"/>
  <c r="H50" i="13"/>
  <c r="D50" i="13"/>
  <c r="P30" i="13"/>
  <c r="C51" i="13"/>
  <c r="O50" i="13"/>
  <c r="P19" i="13"/>
  <c r="P29" i="13"/>
  <c r="M51" i="13" l="1"/>
  <c r="J51" i="13" s="1"/>
  <c r="O51" i="13"/>
  <c r="C52" i="13"/>
  <c r="D51" i="13"/>
  <c r="H51" i="13"/>
  <c r="J50" i="13"/>
  <c r="D52" i="13" l="1"/>
  <c r="O52" i="13"/>
  <c r="H52" i="13"/>
  <c r="M52" i="13"/>
  <c r="C53" i="13"/>
  <c r="J52" i="13" l="1"/>
  <c r="H53" i="13"/>
  <c r="M53" i="13"/>
  <c r="J53" i="13" s="1"/>
  <c r="O53" i="13"/>
  <c r="D53" i="13"/>
  <c r="C54" i="13"/>
  <c r="H54" i="13" l="1"/>
  <c r="O54" i="13"/>
  <c r="M54" i="13"/>
  <c r="J54" i="13" s="1"/>
  <c r="D54" i="13"/>
  <c r="C55" i="13"/>
  <c r="H55" i="13" l="1"/>
  <c r="M55" i="13"/>
  <c r="J55" i="13" s="1"/>
  <c r="C56" i="13"/>
  <c r="D55" i="13"/>
  <c r="O55" i="13"/>
  <c r="D56" i="13" l="1"/>
  <c r="M56" i="13"/>
  <c r="J56" i="13" s="1"/>
  <c r="O56" i="13"/>
  <c r="H56" i="13"/>
  <c r="C57" i="13"/>
  <c r="D57" i="13" l="1"/>
  <c r="H57" i="13"/>
  <c r="O57" i="13"/>
  <c r="M57" i="13"/>
  <c r="J57" i="13" s="1"/>
  <c r="C58" i="13"/>
  <c r="O58" i="13" l="1"/>
  <c r="H58" i="13"/>
  <c r="D58" i="13"/>
  <c r="M58" i="13"/>
  <c r="J58" i="13" s="1"/>
  <c r="C59" i="13"/>
  <c r="O59" i="13" l="1"/>
  <c r="M59" i="13"/>
  <c r="J59" i="13" s="1"/>
  <c r="D59" i="13"/>
  <c r="C60" i="13"/>
  <c r="H59" i="13"/>
  <c r="H60" i="13" l="1"/>
  <c r="D60" i="13"/>
  <c r="O60" i="13"/>
  <c r="M60" i="13"/>
  <c r="J60" i="13" s="1"/>
  <c r="C61" i="13"/>
  <c r="M61" i="13" l="1"/>
  <c r="J61" i="13" s="1"/>
  <c r="H61" i="13"/>
  <c r="D61" i="13"/>
  <c r="O61" i="13"/>
  <c r="C62" i="13"/>
  <c r="O62" i="13" l="1"/>
  <c r="H62" i="13"/>
  <c r="D62" i="13"/>
  <c r="M62" i="13"/>
  <c r="J62" i="13" s="1"/>
  <c r="C63" i="13"/>
  <c r="H63" i="13" l="1"/>
  <c r="M63" i="13"/>
  <c r="J63" i="13" s="1"/>
  <c r="O63" i="13"/>
  <c r="D63" i="13"/>
  <c r="C64" i="13"/>
  <c r="D64" i="13" l="1"/>
  <c r="M64" i="13"/>
  <c r="H64" i="13"/>
  <c r="O64" i="13"/>
  <c r="J64" i="13" l="1"/>
  <c r="M65" i="13"/>
</calcChain>
</file>

<file path=xl/sharedStrings.xml><?xml version="1.0" encoding="utf-8"?>
<sst xmlns="http://schemas.openxmlformats.org/spreadsheetml/2006/main" count="538" uniqueCount="495">
  <si>
    <t>Konto Nummer</t>
  </si>
  <si>
    <t xml:space="preserve">Betrag Brutto </t>
  </si>
  <si>
    <t>CHF</t>
  </si>
  <si>
    <t>EUR</t>
  </si>
  <si>
    <t>GBP</t>
  </si>
  <si>
    <t>USD</t>
  </si>
  <si>
    <t>Aus- und Weiterbildung</t>
  </si>
  <si>
    <t>Repräsentationsspesen</t>
  </si>
  <si>
    <t>UZH Personalnummer</t>
  </si>
  <si>
    <t>Buchungstext</t>
  </si>
  <si>
    <t>KST / PSP</t>
  </si>
  <si>
    <t xml:space="preserve"> ISO</t>
  </si>
  <si>
    <t> AED</t>
  </si>
  <si>
    <t> AFN</t>
  </si>
  <si>
    <t> ALL</t>
  </si>
  <si>
    <t> AMD</t>
  </si>
  <si>
    <t> ANG</t>
  </si>
  <si>
    <t> AOA</t>
  </si>
  <si>
    <t> ARS</t>
  </si>
  <si>
    <t> AUD</t>
  </si>
  <si>
    <t> AWG</t>
  </si>
  <si>
    <t> AZN</t>
  </si>
  <si>
    <t> BAM</t>
  </si>
  <si>
    <t> BBD</t>
  </si>
  <si>
    <t> BDT</t>
  </si>
  <si>
    <t> BGN</t>
  </si>
  <si>
    <t> BHD</t>
  </si>
  <si>
    <t> BIF</t>
  </si>
  <si>
    <t> BMD</t>
  </si>
  <si>
    <t> BND</t>
  </si>
  <si>
    <t> BOB</t>
  </si>
  <si>
    <t> BRL</t>
  </si>
  <si>
    <t> BSD</t>
  </si>
  <si>
    <t> BTN</t>
  </si>
  <si>
    <t> BWP</t>
  </si>
  <si>
    <t> BYR</t>
  </si>
  <si>
    <t> BZD</t>
  </si>
  <si>
    <t> CAD</t>
  </si>
  <si>
    <t> CDF</t>
  </si>
  <si>
    <t> CHF</t>
  </si>
  <si>
    <t> CLP</t>
  </si>
  <si>
    <t> CNY</t>
  </si>
  <si>
    <t> COP</t>
  </si>
  <si>
    <t> CRC</t>
  </si>
  <si>
    <t> CUP</t>
  </si>
  <si>
    <t> CVE</t>
  </si>
  <si>
    <t> CYP</t>
  </si>
  <si>
    <t> CZK</t>
  </si>
  <si>
    <t> DJF</t>
  </si>
  <si>
    <t> DKK</t>
  </si>
  <si>
    <t> DOP</t>
  </si>
  <si>
    <t> DZD</t>
  </si>
  <si>
    <t> EEK</t>
  </si>
  <si>
    <t> EGP</t>
  </si>
  <si>
    <t> ETB</t>
  </si>
  <si>
    <t> EUR</t>
  </si>
  <si>
    <t> FJD</t>
  </si>
  <si>
    <t> FKP</t>
  </si>
  <si>
    <t> GBP</t>
  </si>
  <si>
    <t> GEL</t>
  </si>
  <si>
    <t> GHS</t>
  </si>
  <si>
    <t> GIB</t>
  </si>
  <si>
    <t> GMD</t>
  </si>
  <si>
    <t> GNF</t>
  </si>
  <si>
    <t> GTQ</t>
  </si>
  <si>
    <t> GYD</t>
  </si>
  <si>
    <t> HKD</t>
  </si>
  <si>
    <t> HNL</t>
  </si>
  <si>
    <t> HRK</t>
  </si>
  <si>
    <t> HTG</t>
  </si>
  <si>
    <t> HUF</t>
  </si>
  <si>
    <t> IDR</t>
  </si>
  <si>
    <t> INR</t>
  </si>
  <si>
    <t> ILS</t>
  </si>
  <si>
    <t> IQD</t>
  </si>
  <si>
    <t> IRR</t>
  </si>
  <si>
    <t> ISK</t>
  </si>
  <si>
    <t> JMD</t>
  </si>
  <si>
    <t> JOD</t>
  </si>
  <si>
    <t> JPY</t>
  </si>
  <si>
    <t> KES</t>
  </si>
  <si>
    <t> KGS</t>
  </si>
  <si>
    <t> KHR</t>
  </si>
  <si>
    <t> KMF</t>
  </si>
  <si>
    <t> KPW</t>
  </si>
  <si>
    <t> KRW</t>
  </si>
  <si>
    <t> KWD</t>
  </si>
  <si>
    <t> KYD</t>
  </si>
  <si>
    <t> KZT</t>
  </si>
  <si>
    <t> LAK</t>
  </si>
  <si>
    <t> LBP</t>
  </si>
  <si>
    <t> LKR</t>
  </si>
  <si>
    <t> LRD</t>
  </si>
  <si>
    <t> LSL</t>
  </si>
  <si>
    <t> LTL</t>
  </si>
  <si>
    <t> LVL</t>
  </si>
  <si>
    <t> LYD</t>
  </si>
  <si>
    <t> MAD</t>
  </si>
  <si>
    <t> MDL</t>
  </si>
  <si>
    <t> MGA</t>
  </si>
  <si>
    <t> MKD</t>
  </si>
  <si>
    <t> MMK</t>
  </si>
  <si>
    <t> MNT</t>
  </si>
  <si>
    <t> MOP</t>
  </si>
  <si>
    <t> MRO</t>
  </si>
  <si>
    <t> MTL</t>
  </si>
  <si>
    <t> MUR</t>
  </si>
  <si>
    <t> MVR</t>
  </si>
  <si>
    <t> MWK</t>
  </si>
  <si>
    <t> MXN</t>
  </si>
  <si>
    <t> MYR</t>
  </si>
  <si>
    <t> MZN</t>
  </si>
  <si>
    <t> NAD</t>
  </si>
  <si>
    <t> NGN</t>
  </si>
  <si>
    <t> NIO</t>
  </si>
  <si>
    <t> NOK</t>
  </si>
  <si>
    <t> NPR</t>
  </si>
  <si>
    <t> NZD</t>
  </si>
  <si>
    <t> OMR</t>
  </si>
  <si>
    <t> PAB</t>
  </si>
  <si>
    <t> PEN</t>
  </si>
  <si>
    <t> PGK</t>
  </si>
  <si>
    <t> PHP</t>
  </si>
  <si>
    <t> PKR</t>
  </si>
  <si>
    <t> PLN</t>
  </si>
  <si>
    <t> PYG</t>
  </si>
  <si>
    <t> QAR</t>
  </si>
  <si>
    <t> RON</t>
  </si>
  <si>
    <t> RSD</t>
  </si>
  <si>
    <t> RUB</t>
  </si>
  <si>
    <t> RWF</t>
  </si>
  <si>
    <t> SAR</t>
  </si>
  <si>
    <t> SBD</t>
  </si>
  <si>
    <t> SCR</t>
  </si>
  <si>
    <t> SDG</t>
  </si>
  <si>
    <t> SEK</t>
  </si>
  <si>
    <t> SGD</t>
  </si>
  <si>
    <t> SHP</t>
  </si>
  <si>
    <t> SIT</t>
  </si>
  <si>
    <t> SLL</t>
  </si>
  <si>
    <t> SOS</t>
  </si>
  <si>
    <t> SRD</t>
  </si>
  <si>
    <t> STD</t>
  </si>
  <si>
    <t> SVC</t>
  </si>
  <si>
    <t> SYP</t>
  </si>
  <si>
    <t> SZL</t>
  </si>
  <si>
    <t> THB</t>
  </si>
  <si>
    <t> TJS</t>
  </si>
  <si>
    <t> TMT</t>
  </si>
  <si>
    <t> TND</t>
  </si>
  <si>
    <t> TOP</t>
  </si>
  <si>
    <t> TRY</t>
  </si>
  <si>
    <t> TTD</t>
  </si>
  <si>
    <t> TWD</t>
  </si>
  <si>
    <t> TZS</t>
  </si>
  <si>
    <t> UAH</t>
  </si>
  <si>
    <t> UGX</t>
  </si>
  <si>
    <t> USD</t>
  </si>
  <si>
    <t> UYU</t>
  </si>
  <si>
    <t> UZS</t>
  </si>
  <si>
    <t> VEF</t>
  </si>
  <si>
    <t> VND</t>
  </si>
  <si>
    <t> VUV</t>
  </si>
  <si>
    <t> WST</t>
  </si>
  <si>
    <t> XAF</t>
  </si>
  <si>
    <t> XCD</t>
  </si>
  <si>
    <t> XDR</t>
  </si>
  <si>
    <t> XOF</t>
  </si>
  <si>
    <t> XPF</t>
  </si>
  <si>
    <t> YER</t>
  </si>
  <si>
    <t> ZAR</t>
  </si>
  <si>
    <t> ZMK</t>
  </si>
  <si>
    <t> ZWL</t>
  </si>
  <si>
    <t>Exkursionen</t>
  </si>
  <si>
    <t>Fachliteratur</t>
  </si>
  <si>
    <t>Mitgliederbeiträge</t>
  </si>
  <si>
    <t>3170 0 00000 - Reisekosten und Spesen</t>
  </si>
  <si>
    <t>3171 0 00000 - Exkursionen, Schulreisen und Lager</t>
  </si>
  <si>
    <t>3090 0 00000 - Aus- und Weiterbildung des Personals</t>
  </si>
  <si>
    <t>3130 0 00000 - Dienstleistungen Dritter, extern</t>
  </si>
  <si>
    <t>3099 0 00000 - Übriger Personalaufwand</t>
  </si>
  <si>
    <t>3101 0 00000 - Betriebs-, Verbrauchsmaterial</t>
  </si>
  <si>
    <t>3103 0 00000 - Fachliteratur, Zeitschriften</t>
  </si>
  <si>
    <t>Reisekosten / Spesen</t>
  </si>
  <si>
    <t>Auszahlungsbetrag:</t>
  </si>
  <si>
    <t>Kosten Mitarbeiteranlässe</t>
  </si>
  <si>
    <t xml:space="preserve"> </t>
  </si>
  <si>
    <t>Personalbeschaffung</t>
  </si>
  <si>
    <t>Technik- und Hilfsmaterial</t>
  </si>
  <si>
    <t>Labor- und Forschungsmaterial</t>
  </si>
  <si>
    <t>Tiere, Tierhaltungskosten, Tierpflegematerial</t>
  </si>
  <si>
    <t>Büromaterial</t>
  </si>
  <si>
    <t>Lehrmittel</t>
  </si>
  <si>
    <t>Fotokopien</t>
  </si>
  <si>
    <t>Zeitschriften</t>
  </si>
  <si>
    <t>Medikamente, medizinisches Verbrauchsmaterial</t>
  </si>
  <si>
    <t>Medizinische Diagnostika</t>
  </si>
  <si>
    <t>Gebühren/Bewilligungen/Abgaben</t>
  </si>
  <si>
    <t>Dienstleistung im Grafik-/Foto-/Werbebereich</t>
  </si>
  <si>
    <t>Recherchen</t>
  </si>
  <si>
    <t>Übrige Dienstleistungen</t>
  </si>
  <si>
    <t>Reinigung Wäsche</t>
  </si>
  <si>
    <t>Reinigungsmaterial und Hygiene</t>
  </si>
  <si>
    <t>Entsorgung</t>
  </si>
  <si>
    <t>Anschaffung Maschinen und Geräte</t>
  </si>
  <si>
    <t>Anschaffung medizinische Dienstleistungsgeräte</t>
  </si>
  <si>
    <t>Anschaffung wissenschaftl.-/Labor-Geräte</t>
  </si>
  <si>
    <t>Anschaffung Mobiliar</t>
  </si>
  <si>
    <t>Anschaffung audiovisuelle &amp; übrige Bürogeräte</t>
  </si>
  <si>
    <t>Anschaffung EDV Hardware</t>
  </si>
  <si>
    <t>Anschaffung EDV Netzwerkausrüstung</t>
  </si>
  <si>
    <t>Kleider und Wäsche</t>
  </si>
  <si>
    <t>Anschaffung EDV Software</t>
  </si>
  <si>
    <t>Telefon und Fax</t>
  </si>
  <si>
    <t xml:space="preserve">Internetgebühren </t>
  </si>
  <si>
    <t>Versand-/Transportkosten und Zoll</t>
  </si>
  <si>
    <t>Mieten/Benützungskosten Anlagen/Fahrzeuge</t>
  </si>
  <si>
    <t>Spesen Findel- Wild- Zootiere</t>
  </si>
  <si>
    <t>Pro Scientia</t>
  </si>
  <si>
    <t>Übriges Betriebsmaterial</t>
  </si>
  <si>
    <t>Drucksachen</t>
  </si>
  <si>
    <t>3102 0 00000 - Drucksachen, Publikationen</t>
  </si>
  <si>
    <t>3100 0 00000 - Büromaterial</t>
  </si>
  <si>
    <t>3133 0 00000 - Informatik-Nutzungsaufwand</t>
  </si>
  <si>
    <t>IT-Betriebsmaterial</t>
  </si>
  <si>
    <t>Kongresse</t>
  </si>
  <si>
    <t>Telephone number</t>
  </si>
  <si>
    <t>Please fill in</t>
  </si>
  <si>
    <t>Date:</t>
  </si>
  <si>
    <t>Voucher</t>
  </si>
  <si>
    <t>No</t>
  </si>
  <si>
    <t>Date</t>
  </si>
  <si>
    <t>Category / Account</t>
  </si>
  <si>
    <t>Amount</t>
  </si>
  <si>
    <t>Rate</t>
  </si>
  <si>
    <t>*** PLEASE SUBMIT ORIGINAL VOUCHERS ONLY ***</t>
  </si>
  <si>
    <t>Signature employee</t>
  </si>
  <si>
    <t>Category</t>
  </si>
  <si>
    <t>Account number</t>
  </si>
  <si>
    <t>Description</t>
  </si>
  <si>
    <t>Accounting guidelines</t>
  </si>
  <si>
    <t>SAP group account number</t>
  </si>
  <si>
    <t>Travel expenses</t>
  </si>
  <si>
    <t>Expenses for business trips related to UZH work-related activities
e.g. transportation cost, flight cost, train cost, taxi, travel tickets, accomodation, hotel, subsistance cost, SBB, ESTA</t>
  </si>
  <si>
    <t xml:space="preserve">ATTENTION:
- Travel expenses for external workers need to be booked to account no. 322'040 
- Snacks and beverages for office meetings need to be booked to account no. 306'900 
- Participation fees for conferences need to be booked to account no. 306'020 </t>
  </si>
  <si>
    <t>Representation expenses</t>
  </si>
  <si>
    <t xml:space="preserve">Representation expenses, presents, beverages and meals for meetings, cost for invitations to meals related to clients and customers (no UZH employees) </t>
  </si>
  <si>
    <t>The business purpose of the event and all participants need to be presented when using this account.
ATTENTION:
- This account is used for cost related to persons without an UZH employment. They have to be clearly differentiated from cost for UZH employees (various employee cost: 306'900)</t>
  </si>
  <si>
    <t>Excursions</t>
  </si>
  <si>
    <t>Full cost for participating on excursions, e.g. trip / journey, accomodation, supplies of food</t>
  </si>
  <si>
    <t>Further education</t>
  </si>
  <si>
    <t>Courses, school, seminars for UZH employees, participation in congresses, conferences and workshop aiming for knowledge transfer</t>
  </si>
  <si>
    <t>ATTENTION:
- Hosting of a congress need to be booked to account no. 322'300</t>
  </si>
  <si>
    <t>Cost for employee events</t>
  </si>
  <si>
    <t>Various personnel cost, e.g. company outings, employee reasons, christmas dinner, apéros</t>
  </si>
  <si>
    <t>The business purpose of the event and all participants need to be presented when using this account.
ATTENTION:
This account is used for cost related to persons with an UZH employment. They have to be clearly differentiated from cost for external persons with an UZH employment (representation expenses: 322'020)</t>
  </si>
  <si>
    <t>Specialist literature</t>
  </si>
  <si>
    <t xml:space="preserve">Specialist literature, books, monographics, separate volume and continued volumes, antiquated and new </t>
  </si>
  <si>
    <t>Printed papers</t>
  </si>
  <si>
    <t>Printed papers, publications, cartography, book binder workd, repro offset</t>
  </si>
  <si>
    <t>Photo copies</t>
  </si>
  <si>
    <t>Photocopies, unbound and loose</t>
  </si>
  <si>
    <t>IT consumable expenses</t>
  </si>
  <si>
    <t>Media, band, disks, CD, memory sticks, videotapes, printer consumables, toner, ink cartridges, colour ribbon, EDP wire, network cable, switches, electronic devices, sundries, repair material, USB adapter, patch wire</t>
  </si>
  <si>
    <t>Other equipment</t>
  </si>
  <si>
    <t>Other equipment and other consumable materials</t>
  </si>
  <si>
    <t>Stationary</t>
  </si>
  <si>
    <t>Adhesive labels, stamps, archive boxes, magnets</t>
  </si>
  <si>
    <t>Telephone and fax</t>
  </si>
  <si>
    <t>Telephone and fax, telephone charges, telephone subscription, mobile phone cost</t>
  </si>
  <si>
    <t>Call and infrastructure cost
ATTENTION:
 - Hardware (gadgets, Iphone etc.) need to be booked to account no. 325'050</t>
  </si>
  <si>
    <t>Internet fees</t>
  </si>
  <si>
    <t>Internet charges, e.g. SWITCH fee</t>
  </si>
  <si>
    <t>Postage, transportation, customs</t>
  </si>
  <si>
    <t>Postage, transportation cost, customs, 
Post-porti, domestic / foreign countries, express, registered mail, UPS, DHL, FEDEX, customs duties, courier, import fees, export fees</t>
  </si>
  <si>
    <t>(United) Arab Emirates Dirham</t>
  </si>
  <si>
    <t>Afghanistan Afghani</t>
  </si>
  <si>
    <t>Albanian Lek</t>
  </si>
  <si>
    <t>Armenian Dram</t>
  </si>
  <si>
    <t>(Netherlands) Antillian Guilder</t>
  </si>
  <si>
    <t>Angolan Kwanza</t>
  </si>
  <si>
    <t>Argentine Peso</t>
  </si>
  <si>
    <t>Australian Dollar</t>
  </si>
  <si>
    <t>Aruban Florin (old guilder)</t>
  </si>
  <si>
    <t>Azerbaijan Manat</t>
  </si>
  <si>
    <t>Bosnia and Herzegovina Convertible Mark</t>
  </si>
  <si>
    <t>Barbados Dollar</t>
  </si>
  <si>
    <t>Bangladeshi Taka</t>
  </si>
  <si>
    <t>Bulgarian Lev</t>
  </si>
  <si>
    <t>Bahraini Dinar</t>
  </si>
  <si>
    <t>Burundi Franc</t>
  </si>
  <si>
    <t>Bermudian Dollar</t>
  </si>
  <si>
    <t>Brunei Dollar</t>
  </si>
  <si>
    <t>Bolivian Boliviano</t>
  </si>
  <si>
    <t>Brazilian Real</t>
  </si>
  <si>
    <t>Bahamian Dollar</t>
  </si>
  <si>
    <t>Bhutan Ngultrum</t>
  </si>
  <si>
    <t>Botswana Pula</t>
  </si>
  <si>
    <t>Belarusian Ruble</t>
  </si>
  <si>
    <t>Belize Dollar</t>
  </si>
  <si>
    <t>Canadian Dollar</t>
  </si>
  <si>
    <t>Congolese Franc</t>
  </si>
  <si>
    <t>Swiss Franc</t>
  </si>
  <si>
    <t>Chilean Peso</t>
  </si>
  <si>
    <t>Chinese Yuan Renminbi</t>
  </si>
  <si>
    <t>Colombian Peso</t>
  </si>
  <si>
    <t>Costa Rican Colon</t>
  </si>
  <si>
    <t>Cuban Peso</t>
  </si>
  <si>
    <t>Cape Verde Escudo</t>
  </si>
  <si>
    <t>Zypern-Pfund (Griech.)</t>
  </si>
  <si>
    <t>Czech Koruna</t>
  </si>
  <si>
    <t>Djibouti Franc</t>
  </si>
  <si>
    <t>Danish Krone</t>
  </si>
  <si>
    <t>Dominican Peso</t>
  </si>
  <si>
    <t>Algerian Dinar</t>
  </si>
  <si>
    <t>Estonian Kroon</t>
  </si>
  <si>
    <t>Egyption Pound</t>
  </si>
  <si>
    <t>Ethiopian Birr</t>
  </si>
  <si>
    <t>Euro</t>
  </si>
  <si>
    <t>Fiji Dollar</t>
  </si>
  <si>
    <t>Falkland Islands Pound</t>
  </si>
  <si>
    <t>British Pound</t>
  </si>
  <si>
    <t>Georgian Lari</t>
  </si>
  <si>
    <t>Ghanaian Cedi</t>
  </si>
  <si>
    <t>Gibraltar Pound</t>
  </si>
  <si>
    <t>Gambian Dalasi</t>
  </si>
  <si>
    <t>Guiniea Franc</t>
  </si>
  <si>
    <t>Guatemalan Quetzal</t>
  </si>
  <si>
    <t>Guyanan Dollar</t>
  </si>
  <si>
    <t>Hong Kong Dollar</t>
  </si>
  <si>
    <t>Honduran Lempira</t>
  </si>
  <si>
    <t>Croatian Kuna</t>
  </si>
  <si>
    <t>Haitian Gourde</t>
  </si>
  <si>
    <t>Hungarian Forint</t>
  </si>
  <si>
    <t>Indonesian Rupiah</t>
  </si>
  <si>
    <t>Israeili New Shekel</t>
  </si>
  <si>
    <t>Indian Rupee</t>
  </si>
  <si>
    <t>Iraqi Dinar</t>
  </si>
  <si>
    <t>Iranian Rial</t>
  </si>
  <si>
    <t>Iceland Krona</t>
  </si>
  <si>
    <t>Jamaican Dollar</t>
  </si>
  <si>
    <t>Jordanian Dinar</t>
  </si>
  <si>
    <t>Japanese Yen</t>
  </si>
  <si>
    <t>Kenyan Schilling</t>
  </si>
  <si>
    <t>Kyrgyzstanian Som</t>
  </si>
  <si>
    <t>Kampuchean (Cambodian) Riel</t>
  </si>
  <si>
    <t>Comoros Franc</t>
  </si>
  <si>
    <t>North Korean Won</t>
  </si>
  <si>
    <t>Korean Won</t>
  </si>
  <si>
    <t>Kuwaiti Dinar</t>
  </si>
  <si>
    <t>Cayman Islands Dollar</t>
  </si>
  <si>
    <t>Kazakhstan Tenge</t>
  </si>
  <si>
    <t>Lao Kip</t>
  </si>
  <si>
    <t>Lebanese Pound</t>
  </si>
  <si>
    <t>Sri Lanka Rupee</t>
  </si>
  <si>
    <t>Liberian Dollar</t>
  </si>
  <si>
    <t>Lesotho Loti</t>
  </si>
  <si>
    <t>Lithuanian Litas</t>
  </si>
  <si>
    <t>Latvian Lats</t>
  </si>
  <si>
    <t>Libyan Dinar</t>
  </si>
  <si>
    <t>Moroccan Dirham</t>
  </si>
  <si>
    <t>Moldovan Leu</t>
  </si>
  <si>
    <t>Malagasy Ariary</t>
  </si>
  <si>
    <t>Macedonian Denar</t>
  </si>
  <si>
    <t>Myanmar Kyat</t>
  </si>
  <si>
    <t>Mongolian Tugrik</t>
  </si>
  <si>
    <t>Macau Pataca</t>
  </si>
  <si>
    <t>Mauritanian Ouguiya</t>
  </si>
  <si>
    <t>Maltese Lira</t>
  </si>
  <si>
    <t>Mauritius Rupee</t>
  </si>
  <si>
    <t>Maldive Rufiyaa</t>
  </si>
  <si>
    <t>Malawi Kwacha</t>
  </si>
  <si>
    <t>Mexican Peso</t>
  </si>
  <si>
    <t>Malaysian Ringgit</t>
  </si>
  <si>
    <t>Mozambique Metical</t>
  </si>
  <si>
    <t>Namibian Dollar</t>
  </si>
  <si>
    <t>Nigerian Naira</t>
  </si>
  <si>
    <t>Nicaraguan Cordoba Oro</t>
  </si>
  <si>
    <t>Norwegian Kroner</t>
  </si>
  <si>
    <t>Nepalese Rupee</t>
  </si>
  <si>
    <t>New Zealand Dollar</t>
  </si>
  <si>
    <t>Omani Rial</t>
  </si>
  <si>
    <t>Panamanian Balboa</t>
  </si>
  <si>
    <t>Peruvian Neuevo Sol</t>
  </si>
  <si>
    <t>Papua New Guinea Kina</t>
  </si>
  <si>
    <t>Philippine Peso</t>
  </si>
  <si>
    <t>Pakistan Rupee</t>
  </si>
  <si>
    <t>Polish Zloty</t>
  </si>
  <si>
    <t>Paraguay Guarani</t>
  </si>
  <si>
    <t>Qatari Rial</t>
  </si>
  <si>
    <t>Romanian Leu</t>
  </si>
  <si>
    <t>Serbian Dinar</t>
  </si>
  <si>
    <t>Russian Rouble</t>
  </si>
  <si>
    <t>Rwandan Franc</t>
  </si>
  <si>
    <t>Saudi Riyal</t>
  </si>
  <si>
    <t>Solomon Islands Dollar</t>
  </si>
  <si>
    <t>Seychelles Rupee</t>
  </si>
  <si>
    <t>Sudanese Pound</t>
  </si>
  <si>
    <t>Swedish Krona</t>
  </si>
  <si>
    <t>Singapore Dollar</t>
  </si>
  <si>
    <t>St. Helena Pound</t>
  </si>
  <si>
    <t>Slovenian Tolar</t>
  </si>
  <si>
    <t>Sierra Leone Leone</t>
  </si>
  <si>
    <t>Somali Schilling</t>
  </si>
  <si>
    <t>Suriname Dollar</t>
  </si>
  <si>
    <t>Sao Tome and Principe Dobra</t>
  </si>
  <si>
    <t>El Salvador Colon</t>
  </si>
  <si>
    <t>Syrian Pound</t>
  </si>
  <si>
    <t>Swaziland Lilangeni</t>
  </si>
  <si>
    <t>Thai Baht</t>
  </si>
  <si>
    <t>Tajikistani Somoni</t>
  </si>
  <si>
    <t>Turkmenistan Manat</t>
  </si>
  <si>
    <t>Tunisian Dinar</t>
  </si>
  <si>
    <t>Tongan Pa'anga</t>
  </si>
  <si>
    <t>Turkish Lira</t>
  </si>
  <si>
    <t>Trinidad and Tobago Dollar</t>
  </si>
  <si>
    <t>Taiwan Dollar</t>
  </si>
  <si>
    <t>Tanzanian Schilling</t>
  </si>
  <si>
    <t>Ukraine Hryvnia</t>
  </si>
  <si>
    <t>Uganda Schilling</t>
  </si>
  <si>
    <t>US Dollar</t>
  </si>
  <si>
    <t>Uruguayan Peso</t>
  </si>
  <si>
    <t>Uzbekistan Som</t>
  </si>
  <si>
    <t>Venezuelan Bolivar Fuerte</t>
  </si>
  <si>
    <t>Vietnamese Dong</t>
  </si>
  <si>
    <t>Vanuatu Vatu</t>
  </si>
  <si>
    <t>Samoan Tala</t>
  </si>
  <si>
    <t>CFA Franc BEAC (for Cameroon, the Central African Republic, Chad, Congo, Equatorial Guinea and Gabon)</t>
  </si>
  <si>
    <t>East Carribean Dollar</t>
  </si>
  <si>
    <t>Special Drawing Rights IMF</t>
  </si>
  <si>
    <t>CFA Franc BCEAO (for Benin, Burkino Faso, Cote D'Ivoire, Mali, Niger, Senegal and Togo)</t>
  </si>
  <si>
    <t>New Caledonian Franc</t>
  </si>
  <si>
    <t>Yemeni Rial</t>
  </si>
  <si>
    <t>South African Rand</t>
  </si>
  <si>
    <t>Zambian Kwacha</t>
  </si>
  <si>
    <t>Simbabwe Dollar</t>
  </si>
  <si>
    <t>Sambischer Kwacha</t>
  </si>
  <si>
    <t>Account Number</t>
  </si>
  <si>
    <t xml:space="preserve">Travel expenses </t>
  </si>
  <si>
    <t>Recruiting cost</t>
  </si>
  <si>
    <t>Technical and indirect material</t>
  </si>
  <si>
    <t>Laboratory and research material</t>
  </si>
  <si>
    <t>Animals, cost for keeping animals, cost for caring for animals</t>
  </si>
  <si>
    <t>Educational material</t>
  </si>
  <si>
    <t>Magazines</t>
  </si>
  <si>
    <t xml:space="preserve">Medicine, medical consumable material </t>
  </si>
  <si>
    <t>Medical diagnostics</t>
  </si>
  <si>
    <t>Fees, licences, charges</t>
  </si>
  <si>
    <t>Services in the area of graphic, photo, marketing</t>
  </si>
  <si>
    <t>Research</t>
  </si>
  <si>
    <t>Other services</t>
  </si>
  <si>
    <t>Congresses, conferences</t>
  </si>
  <si>
    <t>Laundry cleaning cost</t>
  </si>
  <si>
    <t>Cleaning material and hygiene</t>
  </si>
  <si>
    <t>Waste disposal</t>
  </si>
  <si>
    <t>Purchase of machines and devices</t>
  </si>
  <si>
    <t>Purchase of medical equipment</t>
  </si>
  <si>
    <t>Purchase of scientific / laboratory equipment</t>
  </si>
  <si>
    <t>Purchase of furniture</t>
  </si>
  <si>
    <t>Purchase of audiovisual and other office equipment</t>
  </si>
  <si>
    <t>Purchase of IT hardware</t>
  </si>
  <si>
    <t>Purchase of IT software</t>
  </si>
  <si>
    <t>Purchase of IT network equipment</t>
  </si>
  <si>
    <t>Clothes</t>
  </si>
  <si>
    <t xml:space="preserve">Rental cost for machines, installations and vehicles </t>
  </si>
  <si>
    <t>Expenses for found animals, free animals, zoo animals</t>
  </si>
  <si>
    <t>Member fees</t>
  </si>
  <si>
    <t>Institute</t>
  </si>
  <si>
    <t>Address</t>
  </si>
  <si>
    <t>Name of currency (Country)</t>
  </si>
  <si>
    <t>Kategorie/Konto</t>
  </si>
  <si>
    <r>
      <t xml:space="preserve">Spesenempfänger/in </t>
    </r>
    <r>
      <rPr>
        <sz val="11"/>
        <color theme="1" tint="0.249977111117893"/>
        <rFont val="Arial Narrow"/>
        <family val="2"/>
      </rPr>
      <t>Vorname Name</t>
    </r>
  </si>
  <si>
    <t>1xxxxxxx</t>
  </si>
  <si>
    <t>Zusammenfassung (für Buchungszwecke - bitte immer mit ausdrucken)</t>
  </si>
  <si>
    <t>Commentary line</t>
  </si>
  <si>
    <t>Additional comments to previous line. Entries made here are not transferred into sum column.</t>
  </si>
  <si>
    <t>Employee Full name</t>
  </si>
  <si>
    <t xml:space="preserve">Personnel-No. (please without 0) </t>
  </si>
  <si>
    <t>Contact person Full name</t>
  </si>
  <si>
    <t>Description (visible in SAP)</t>
  </si>
  <si>
    <r>
      <t>Reason for travel / description</t>
    </r>
    <r>
      <rPr>
        <sz val="10"/>
        <color theme="1" tint="0.249977111117893"/>
        <rFont val="Arial Narrow"/>
        <family val="2"/>
      </rPr>
      <t xml:space="preserve">
(Location and reason of business trip)</t>
    </r>
  </si>
  <si>
    <t>Original Currency</t>
  </si>
  <si>
    <t>Amount 
CHF</t>
  </si>
  <si>
    <t xml:space="preserve">      Amount payable:</t>
  </si>
  <si>
    <t xml:space="preserve">Comments optional (please overwrite)  </t>
  </si>
  <si>
    <r>
      <t xml:space="preserve">Name and signature of financially responsible person OR superior person  </t>
    </r>
    <r>
      <rPr>
        <sz val="10"/>
        <color theme="1" tint="0.249977111117893"/>
        <rFont val="Arial Narrow"/>
        <family val="2"/>
      </rPr>
      <t>(other than employee)</t>
    </r>
  </si>
  <si>
    <r>
      <t xml:space="preserve">KST/PSP
</t>
    </r>
    <r>
      <rPr>
        <i/>
        <sz val="9"/>
        <color theme="1" tint="0.249977111117893"/>
        <rFont val="Arial Narrow"/>
        <family val="2"/>
      </rPr>
      <t>(Cost center / project)</t>
    </r>
  </si>
  <si>
    <t>CATEGORIES &amp; ACCOUNTS</t>
  </si>
  <si>
    <t>Currency calculator</t>
  </si>
  <si>
    <t>Sarah Wikus</t>
  </si>
  <si>
    <t>Department Banking and Finance</t>
  </si>
  <si>
    <t xml:space="preserve">Plattenstrasse 14, 8032 Zürich </t>
  </si>
  <si>
    <t>-43952</t>
  </si>
  <si>
    <t>L-32105-01-10</t>
  </si>
  <si>
    <t>Eckart Jäger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</si>
</sst>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dd/mm/yy;@"/>
    <numFmt numFmtId="165" formatCode="###,###"/>
    <numFmt numFmtId="166" formatCode="#,##0.0000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rgb="FF002060"/>
      <name val="Arial Narrow"/>
      <family val="2"/>
    </font>
    <font>
      <sz val="10"/>
      <color theme="0" tint="-0.499984740745262"/>
      <name val="Arial"/>
      <family val="2"/>
    </font>
    <font>
      <sz val="11"/>
      <color rgb="FF002060"/>
      <name val="Arial"/>
      <family val="2"/>
    </font>
    <font>
      <sz val="11"/>
      <color theme="0"/>
      <name val="Arial"/>
      <family val="2"/>
    </font>
    <font>
      <u/>
      <sz val="12.1"/>
      <color theme="10"/>
      <name val="Calibri"/>
      <family val="2"/>
    </font>
    <font>
      <sz val="11"/>
      <color theme="1" tint="0.34998626667073579"/>
      <name val="Arial"/>
      <family val="2"/>
    </font>
    <font>
      <sz val="11"/>
      <color rgb="FFFF0000"/>
      <name val="Arial Narrow"/>
      <family val="2"/>
    </font>
    <font>
      <b/>
      <sz val="11"/>
      <color theme="1" tint="0.249977111117893"/>
      <name val="Arial"/>
      <family val="2"/>
    </font>
    <font>
      <sz val="11"/>
      <color theme="1" tint="0.249977111117893"/>
      <name val="Arial"/>
      <family val="2"/>
    </font>
    <font>
      <sz val="11"/>
      <color theme="1" tint="0.249977111117893"/>
      <name val="Arial Narrow"/>
      <family val="2"/>
    </font>
    <font>
      <b/>
      <sz val="11"/>
      <color theme="1" tint="0.249977111117893"/>
      <name val="Arial Narrow"/>
      <family val="2"/>
    </font>
    <font>
      <sz val="10"/>
      <color theme="1" tint="0.249977111117893"/>
      <name val="Arial"/>
      <family val="2"/>
    </font>
    <font>
      <b/>
      <sz val="13"/>
      <color theme="1" tint="0.249977111117893"/>
      <name val="Arial Narrow"/>
      <family val="2"/>
    </font>
    <font>
      <i/>
      <sz val="13"/>
      <color theme="1" tint="0.249977111117893"/>
      <name val="Arial Narrow"/>
      <family val="2"/>
    </font>
    <font>
      <b/>
      <sz val="20"/>
      <color theme="1" tint="0.249977111117893"/>
      <name val="Arial Narrow"/>
      <family val="2"/>
    </font>
    <font>
      <b/>
      <sz val="20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sz val="12"/>
      <color theme="0"/>
      <name val="Arial"/>
      <family val="2"/>
    </font>
    <font>
      <u/>
      <sz val="10"/>
      <color theme="11"/>
      <name val="Arial"/>
      <family val="2"/>
    </font>
    <font>
      <sz val="10"/>
      <color theme="1" tint="0.249977111117893"/>
      <name val="Arial Narrow"/>
      <family val="2"/>
    </font>
    <font>
      <b/>
      <sz val="10"/>
      <color theme="1" tint="0.249977111117893"/>
      <name val="Arial Narrow"/>
      <family val="2"/>
    </font>
    <font>
      <sz val="11"/>
      <name val="Arial Narrow"/>
      <family val="2"/>
    </font>
    <font>
      <b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i/>
      <sz val="11"/>
      <color theme="1" tint="0.249977111117893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2060"/>
      <name val="Arial"/>
      <family val="2"/>
    </font>
    <font>
      <sz val="10"/>
      <color rgb="FF002060"/>
      <name val="Arial"/>
      <family val="2"/>
    </font>
    <font>
      <sz val="9"/>
      <color theme="1" tint="0.249977111117893"/>
      <name val="Arial"/>
      <family val="2"/>
    </font>
    <font>
      <b/>
      <sz val="12"/>
      <color rgb="FF002060"/>
      <name val="Arial"/>
      <family val="2"/>
    </font>
    <font>
      <sz val="10"/>
      <color theme="0"/>
      <name val="Arial"/>
      <family val="2"/>
    </font>
    <font>
      <i/>
      <sz val="9"/>
      <color theme="1" tint="0.249977111117893"/>
      <name val="Arial Narrow"/>
      <family val="2"/>
    </font>
    <font>
      <i/>
      <sz val="11"/>
      <color theme="0"/>
      <name val="Arial Narrow"/>
      <family val="2"/>
    </font>
    <font>
      <sz val="10"/>
      <name val="Arial Narrow"/>
      <family val="2"/>
    </font>
    <font>
      <b/>
      <sz val="10"/>
      <color theme="1" tint="0.249977111117893"/>
      <name val="Arial"/>
      <family val="2"/>
    </font>
    <font>
      <i/>
      <sz val="10"/>
      <color theme="1" tint="0.249977111117893"/>
      <name val="Arial"/>
      <family val="2"/>
    </font>
    <font>
      <sz val="10"/>
      <color theme="0"/>
      <name val="Arial Narrow"/>
      <family val="2"/>
    </font>
    <font>
      <u/>
      <sz val="6"/>
      <color theme="10"/>
      <name val="Calibri"/>
      <family val="2"/>
    </font>
  </fonts>
  <fills count="4">
    <fill>
      <patternFill patternType="none"/>
    </fill>
    <fill>
      <patternFill patternType="gray125"/>
    </fill>
    <fill>
      <gradientFill degree="180">
        <stop position="0">
          <color rgb="FFFFFF99"/>
        </stop>
        <stop position="1">
          <color theme="4"/>
        </stop>
      </gradient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8">
    <xf numFmtId="0" fontId="0" fillId="0" borderId="0"/>
    <xf numFmtId="0" fontId="5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3" fillId="2" borderId="0">
      <alignment horizontal="center" vertical="center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99">
    <xf numFmtId="0" fontId="0" fillId="0" borderId="0" xfId="0"/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1" applyFont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9" fillId="0" borderId="0" xfId="1" applyFont="1" applyBorder="1" applyAlignment="1" applyProtection="1">
      <alignment vertical="center" wrapText="1"/>
    </xf>
    <xf numFmtId="4" fontId="6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4" fontId="14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4" fontId="15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right"/>
    </xf>
    <xf numFmtId="0" fontId="17" fillId="0" borderId="0" xfId="1" applyFont="1" applyBorder="1" applyAlignment="1" applyProtection="1">
      <alignment horizontal="right" vertical="center" wrapText="1"/>
    </xf>
    <xf numFmtId="0" fontId="14" fillId="0" borderId="0" xfId="0" applyFont="1" applyAlignment="1" applyProtection="1">
      <alignment horizontal="right" vertical="center"/>
    </xf>
    <xf numFmtId="4" fontId="14" fillId="0" borderId="0" xfId="0" applyNumberFormat="1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/>
    </xf>
    <xf numFmtId="14" fontId="14" fillId="0" borderId="0" xfId="0" applyNumberFormat="1" applyFont="1" applyBorder="1" applyAlignment="1" applyProtection="1">
      <alignment horizontal="center" vertical="center"/>
    </xf>
    <xf numFmtId="0" fontId="17" fillId="0" borderId="0" xfId="0" applyFont="1"/>
    <xf numFmtId="0" fontId="21" fillId="0" borderId="0" xfId="0" applyFont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0" fontId="13" fillId="0" borderId="10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</xf>
    <xf numFmtId="1" fontId="14" fillId="0" borderId="1" xfId="0" applyNumberFormat="1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1" fontId="14" fillId="0" borderId="0" xfId="0" applyNumberFormat="1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1" fontId="14" fillId="0" borderId="3" xfId="0" applyNumberFormat="1" applyFont="1" applyBorder="1" applyAlignment="1" applyProtection="1">
      <alignment horizontal="center" vertical="center"/>
    </xf>
    <xf numFmtId="1" fontId="13" fillId="0" borderId="3" xfId="0" applyNumberFormat="1" applyFont="1" applyBorder="1" applyAlignment="1" applyProtection="1">
      <alignment horizontal="center" vertical="center"/>
    </xf>
    <xf numFmtId="0" fontId="17" fillId="0" borderId="0" xfId="1" applyNumberFormat="1" applyFont="1" applyFill="1" applyBorder="1" applyAlignment="1">
      <alignment vertical="center" wrapText="1"/>
    </xf>
    <xf numFmtId="165" fontId="17" fillId="0" borderId="0" xfId="1" applyNumberFormat="1" applyFont="1" applyFill="1" applyBorder="1" applyAlignment="1">
      <alignment horizontal="center" vertical="center" wrapText="1"/>
    </xf>
    <xf numFmtId="0" fontId="17" fillId="0" borderId="0" xfId="1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8" xfId="0" applyFont="1" applyBorder="1" applyAlignment="1" applyProtection="1">
      <alignment vertical="center"/>
    </xf>
    <xf numFmtId="1" fontId="13" fillId="0" borderId="8" xfId="0" applyNumberFormat="1" applyFont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center" vertical="center"/>
    </xf>
    <xf numFmtId="1" fontId="13" fillId="0" borderId="8" xfId="0" applyNumberFormat="1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1" fontId="11" fillId="0" borderId="0" xfId="0" applyNumberFormat="1" applyFont="1" applyBorder="1" applyAlignment="1" applyProtection="1">
      <alignment horizontal="left" vertical="center"/>
    </xf>
    <xf numFmtId="1" fontId="11" fillId="0" borderId="1" xfId="0" applyNumberFormat="1" applyFont="1" applyBorder="1" applyAlignment="1" applyProtection="1">
      <alignment horizontal="left" vertical="center"/>
    </xf>
    <xf numFmtId="0" fontId="25" fillId="0" borderId="0" xfId="0" applyFont="1"/>
    <xf numFmtId="0" fontId="26" fillId="0" borderId="0" xfId="0" applyFont="1" applyAlignment="1" applyProtection="1">
      <alignment vertical="top" wrapText="1"/>
    </xf>
    <xf numFmtId="0" fontId="18" fillId="0" borderId="21" xfId="0" applyFont="1" applyFill="1" applyBorder="1" applyAlignment="1" applyProtection="1">
      <alignment vertical="center"/>
    </xf>
    <xf numFmtId="0" fontId="18" fillId="0" borderId="21" xfId="0" applyFont="1" applyFill="1" applyBorder="1" applyAlignment="1" applyProtection="1">
      <alignment horizontal="left" vertical="center"/>
    </xf>
    <xf numFmtId="0" fontId="19" fillId="0" borderId="21" xfId="0" applyFont="1" applyFill="1" applyBorder="1" applyAlignment="1" applyProtection="1">
      <alignment horizontal="left" vertical="center"/>
    </xf>
    <xf numFmtId="0" fontId="18" fillId="0" borderId="21" xfId="0" applyFont="1" applyFill="1" applyBorder="1" applyAlignment="1" applyProtection="1">
      <alignment horizontal="center" vertical="center"/>
    </xf>
    <xf numFmtId="0" fontId="18" fillId="0" borderId="21" xfId="0" applyFont="1" applyFill="1" applyBorder="1" applyAlignment="1" applyProtection="1">
      <alignment horizontal="right" vertical="center"/>
    </xf>
    <xf numFmtId="4" fontId="18" fillId="0" borderId="22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/>
    <xf numFmtId="0" fontId="6" fillId="0" borderId="0" xfId="0" applyFont="1"/>
    <xf numFmtId="0" fontId="27" fillId="0" borderId="0" xfId="0" applyFont="1"/>
    <xf numFmtId="0" fontId="5" fillId="0" borderId="0" xfId="7"/>
    <xf numFmtId="0" fontId="17" fillId="0" borderId="0" xfId="7" applyFont="1" applyAlignment="1">
      <alignment horizontal="right"/>
    </xf>
    <xf numFmtId="0" fontId="14" fillId="3" borderId="28" xfId="0" applyFont="1" applyFill="1" applyBorder="1" applyAlignment="1" applyProtection="1">
      <alignment vertical="center"/>
      <protection locked="0"/>
    </xf>
    <xf numFmtId="165" fontId="17" fillId="0" borderId="0" xfId="1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17" applyFont="1" applyFill="1" applyAlignment="1">
      <alignment horizontal="left" vertical="center" wrapText="1"/>
    </xf>
    <xf numFmtId="0" fontId="17" fillId="0" borderId="0" xfId="17" applyFont="1" applyFill="1" applyBorder="1" applyAlignment="1">
      <alignment vertical="center" wrapText="1"/>
    </xf>
    <xf numFmtId="0" fontId="17" fillId="0" borderId="0" xfId="17" applyFont="1" applyFill="1" applyBorder="1" applyAlignment="1">
      <alignment horizontal="left" vertical="center" wrapText="1"/>
    </xf>
    <xf numFmtId="0" fontId="31" fillId="0" borderId="0" xfId="17" applyFont="1" applyFill="1" applyBorder="1" applyAlignment="1">
      <alignment wrapText="1"/>
    </xf>
    <xf numFmtId="0" fontId="32" fillId="0" borderId="0" xfId="17" applyFont="1"/>
    <xf numFmtId="0" fontId="28" fillId="0" borderId="0" xfId="7" applyFont="1" applyFill="1" applyBorder="1" applyAlignment="1">
      <alignment wrapText="1"/>
    </xf>
    <xf numFmtId="0" fontId="29" fillId="0" borderId="0" xfId="7" applyFont="1" applyFill="1" applyBorder="1" applyAlignment="1">
      <alignment wrapText="1"/>
    </xf>
    <xf numFmtId="0" fontId="28" fillId="0" borderId="0" xfId="17" applyFont="1" applyFill="1" applyBorder="1" applyAlignment="1">
      <alignment wrapText="1"/>
    </xf>
    <xf numFmtId="0" fontId="29" fillId="0" borderId="0" xfId="17" applyFont="1" applyFill="1" applyBorder="1" applyAlignment="1">
      <alignment wrapText="1"/>
    </xf>
    <xf numFmtId="0" fontId="33" fillId="0" borderId="0" xfId="17" applyFont="1"/>
    <xf numFmtId="0" fontId="34" fillId="0" borderId="0" xfId="17" applyFont="1" applyFill="1" applyBorder="1" applyAlignment="1">
      <alignment wrapText="1"/>
    </xf>
    <xf numFmtId="0" fontId="35" fillId="0" borderId="0" xfId="7" applyFont="1" applyAlignment="1">
      <alignment vertical="center"/>
    </xf>
    <xf numFmtId="0" fontId="35" fillId="0" borderId="0" xfId="7" applyFont="1" applyAlignment="1">
      <alignment horizontal="right" vertical="center"/>
    </xf>
    <xf numFmtId="0" fontId="34" fillId="0" borderId="0" xfId="17" applyFont="1"/>
    <xf numFmtId="0" fontId="36" fillId="0" borderId="0" xfId="1" applyNumberFormat="1" applyFont="1" applyFill="1" applyBorder="1" applyAlignment="1">
      <alignment vertical="center" wrapText="1"/>
    </xf>
    <xf numFmtId="165" fontId="36" fillId="0" borderId="0" xfId="1" applyNumberFormat="1" applyFont="1" applyFill="1" applyBorder="1" applyAlignment="1">
      <alignment horizontal="center" vertical="center" wrapText="1"/>
    </xf>
    <xf numFmtId="0" fontId="36" fillId="0" borderId="0" xfId="1" applyNumberFormat="1" applyFont="1" applyFill="1" applyBorder="1" applyAlignment="1">
      <alignment horizontal="left" vertical="center" wrapText="1"/>
    </xf>
    <xf numFmtId="0" fontId="36" fillId="0" borderId="0" xfId="17" applyFont="1" applyFill="1" applyAlignment="1">
      <alignment horizontal="left" vertical="center" wrapText="1"/>
    </xf>
    <xf numFmtId="0" fontId="34" fillId="0" borderId="0" xfId="17" applyFont="1" applyFill="1" applyAlignment="1">
      <alignment vertical="center" wrapText="1"/>
    </xf>
    <xf numFmtId="0" fontId="34" fillId="0" borderId="0" xfId="17" applyFont="1" applyFill="1" applyAlignment="1">
      <alignment horizontal="center" vertical="center" wrapText="1"/>
    </xf>
    <xf numFmtId="0" fontId="37" fillId="0" borderId="0" xfId="17" applyFont="1" applyFill="1" applyBorder="1" applyAlignment="1">
      <alignment horizontal="left" vertical="center" wrapText="1"/>
    </xf>
    <xf numFmtId="0" fontId="37" fillId="0" borderId="0" xfId="17" applyFont="1" applyFill="1" applyBorder="1" applyAlignment="1">
      <alignment vertical="center" wrapText="1"/>
    </xf>
    <xf numFmtId="0" fontId="37" fillId="0" borderId="0" xfId="17" applyFont="1" applyFill="1" applyBorder="1" applyAlignment="1">
      <alignment horizontal="left" wrapText="1"/>
    </xf>
    <xf numFmtId="0" fontId="37" fillId="0" borderId="0" xfId="17" applyFont="1" applyFill="1" applyBorder="1" applyAlignment="1">
      <alignment wrapText="1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38" fillId="0" borderId="0" xfId="0" applyFont="1"/>
    <xf numFmtId="0" fontId="26" fillId="0" borderId="16" xfId="0" applyFont="1" applyFill="1" applyBorder="1" applyAlignment="1" applyProtection="1">
      <alignment horizontal="left" vertical="top" wrapText="1"/>
    </xf>
    <xf numFmtId="0" fontId="26" fillId="0" borderId="16" xfId="2" applyNumberFormat="1" applyFont="1" applyFill="1" applyBorder="1" applyAlignment="1" applyProtection="1">
      <alignment horizontal="center" vertical="top" wrapText="1"/>
    </xf>
    <xf numFmtId="0" fontId="26" fillId="0" borderId="17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left" vertical="top" wrapText="1"/>
    </xf>
    <xf numFmtId="0" fontId="14" fillId="0" borderId="19" xfId="0" applyFont="1" applyBorder="1" applyAlignment="1" applyProtection="1">
      <alignment horizontal="left" vertical="center"/>
    </xf>
    <xf numFmtId="0" fontId="25" fillId="0" borderId="25" xfId="0" applyFont="1" applyBorder="1" applyAlignment="1" applyProtection="1">
      <alignment horizontal="center" vertical="center"/>
    </xf>
    <xf numFmtId="164" fontId="15" fillId="3" borderId="20" xfId="0" applyNumberFormat="1" applyFont="1" applyFill="1" applyBorder="1" applyAlignment="1" applyProtection="1">
      <alignment horizontal="center" vertical="center"/>
      <protection locked="0"/>
    </xf>
    <xf numFmtId="1" fontId="15" fillId="0" borderId="20" xfId="0" applyNumberFormat="1" applyFont="1" applyFill="1" applyBorder="1" applyAlignment="1" applyProtection="1">
      <alignment horizontal="left" vertical="center"/>
    </xf>
    <xf numFmtId="1" fontId="15" fillId="0" borderId="23" xfId="0" applyNumberFormat="1" applyFont="1" applyFill="1" applyBorder="1" applyAlignment="1" applyProtection="1">
      <alignment horizontal="center" vertical="center"/>
    </xf>
    <xf numFmtId="0" fontId="15" fillId="3" borderId="20" xfId="0" applyFont="1" applyFill="1" applyBorder="1" applyAlignment="1" applyProtection="1">
      <alignment horizontal="center" vertical="center"/>
      <protection locked="0"/>
    </xf>
    <xf numFmtId="4" fontId="15" fillId="3" borderId="23" xfId="0" applyNumberFormat="1" applyFont="1" applyFill="1" applyBorder="1" applyAlignment="1" applyProtection="1">
      <alignment vertical="center"/>
      <protection locked="0"/>
    </xf>
    <xf numFmtId="166" fontId="15" fillId="3" borderId="20" xfId="0" applyNumberFormat="1" applyFont="1" applyFill="1" applyBorder="1" applyAlignment="1" applyProtection="1">
      <alignment horizontal="center" vertical="center"/>
      <protection locked="0"/>
    </xf>
    <xf numFmtId="4" fontId="15" fillId="0" borderId="33" xfId="0" applyNumberFormat="1" applyFont="1" applyFill="1" applyBorder="1" applyAlignment="1" applyProtection="1">
      <alignment horizontal="right" vertical="center"/>
    </xf>
    <xf numFmtId="0" fontId="15" fillId="3" borderId="34" xfId="0" applyFont="1" applyFill="1" applyBorder="1" applyAlignment="1" applyProtection="1">
      <alignment horizontal="center" vertical="center"/>
      <protection locked="0"/>
    </xf>
    <xf numFmtId="1" fontId="40" fillId="0" borderId="0" xfId="0" applyNumberFormat="1" applyFont="1" applyAlignment="1" applyProtection="1">
      <alignment horizontal="center" vertical="center" wrapText="1"/>
    </xf>
    <xf numFmtId="0" fontId="41" fillId="0" borderId="0" xfId="0" applyFont="1"/>
    <xf numFmtId="0" fontId="25" fillId="0" borderId="26" xfId="0" applyFont="1" applyBorder="1" applyAlignment="1" applyProtection="1">
      <alignment horizontal="center" vertical="center"/>
    </xf>
    <xf numFmtId="164" fontId="15" fillId="3" borderId="14" xfId="0" applyNumberFormat="1" applyFont="1" applyFill="1" applyBorder="1" applyAlignment="1" applyProtection="1">
      <alignment horizontal="center" vertical="center"/>
      <protection locked="0"/>
    </xf>
    <xf numFmtId="1" fontId="15" fillId="0" borderId="14" xfId="0" applyNumberFormat="1" applyFont="1" applyFill="1" applyBorder="1" applyAlignment="1" applyProtection="1">
      <alignment horizontal="left" vertical="center"/>
    </xf>
    <xf numFmtId="1" fontId="15" fillId="0" borderId="14" xfId="0" applyNumberFormat="1" applyFont="1" applyFill="1" applyBorder="1" applyAlignment="1" applyProtection="1">
      <alignment horizontal="center" vertical="center"/>
    </xf>
    <xf numFmtId="0" fontId="15" fillId="3" borderId="14" xfId="0" applyFont="1" applyFill="1" applyBorder="1" applyAlignment="1" applyProtection="1">
      <alignment horizontal="center" vertical="center"/>
      <protection locked="0"/>
    </xf>
    <xf numFmtId="4" fontId="15" fillId="3" borderId="14" xfId="0" applyNumberFormat="1" applyFont="1" applyFill="1" applyBorder="1" applyAlignment="1" applyProtection="1">
      <alignment vertical="center"/>
      <protection locked="0"/>
    </xf>
    <xf numFmtId="166" fontId="15" fillId="3" borderId="14" xfId="0" applyNumberFormat="1" applyFont="1" applyFill="1" applyBorder="1" applyAlignment="1" applyProtection="1">
      <alignment horizontal="center" vertical="center"/>
      <protection locked="0"/>
    </xf>
    <xf numFmtId="4" fontId="15" fillId="0" borderId="14" xfId="0" applyNumberFormat="1" applyFont="1" applyFill="1" applyBorder="1" applyAlignment="1" applyProtection="1">
      <alignment horizontal="right" vertical="center"/>
    </xf>
    <xf numFmtId="0" fontId="15" fillId="3" borderId="27" xfId="0" applyFont="1" applyFill="1" applyBorder="1" applyAlignment="1" applyProtection="1">
      <alignment horizontal="center" vertical="center"/>
      <protection locked="0"/>
    </xf>
    <xf numFmtId="4" fontId="15" fillId="3" borderId="24" xfId="0" applyNumberFormat="1" applyFont="1" applyFill="1" applyBorder="1" applyAlignment="1" applyProtection="1">
      <alignment vertical="center"/>
      <protection locked="0"/>
    </xf>
    <xf numFmtId="164" fontId="15" fillId="3" borderId="35" xfId="0" applyNumberFormat="1" applyFont="1" applyFill="1" applyBorder="1" applyAlignment="1" applyProtection="1">
      <alignment horizontal="center" vertical="center"/>
      <protection locked="0"/>
    </xf>
    <xf numFmtId="1" fontId="15" fillId="0" borderId="35" xfId="0" applyNumberFormat="1" applyFont="1" applyFill="1" applyBorder="1" applyAlignment="1" applyProtection="1">
      <alignment horizontal="center" vertical="center"/>
    </xf>
    <xf numFmtId="0" fontId="15" fillId="3" borderId="35" xfId="0" applyFont="1" applyFill="1" applyBorder="1" applyAlignment="1" applyProtection="1">
      <alignment horizontal="center" vertical="center"/>
      <protection locked="0"/>
    </xf>
    <xf numFmtId="4" fontId="15" fillId="3" borderId="36" xfId="0" applyNumberFormat="1" applyFont="1" applyFill="1" applyBorder="1" applyAlignment="1" applyProtection="1">
      <alignment vertical="center"/>
      <protection locked="0"/>
    </xf>
    <xf numFmtId="166" fontId="15" fillId="3" borderId="35" xfId="0" applyNumberFormat="1" applyFont="1" applyFill="1" applyBorder="1" applyAlignment="1" applyProtection="1">
      <alignment horizontal="center" vertical="center"/>
      <protection locked="0"/>
    </xf>
    <xf numFmtId="4" fontId="15" fillId="0" borderId="35" xfId="0" applyNumberFormat="1" applyFont="1" applyFill="1" applyBorder="1" applyAlignment="1" applyProtection="1">
      <alignment horizontal="right" vertical="center"/>
    </xf>
    <xf numFmtId="0" fontId="15" fillId="3" borderId="37" xfId="0" applyFont="1" applyFill="1" applyBorder="1" applyAlignment="1" applyProtection="1">
      <alignment horizontal="center" vertical="center"/>
      <protection locked="0"/>
    </xf>
    <xf numFmtId="0" fontId="42" fillId="0" borderId="38" xfId="0" applyFont="1" applyFill="1" applyBorder="1" applyAlignment="1" applyProtection="1">
      <alignment vertical="center"/>
    </xf>
    <xf numFmtId="0" fontId="26" fillId="0" borderId="21" xfId="0" applyFont="1" applyFill="1" applyBorder="1" applyAlignment="1" applyProtection="1">
      <alignment vertical="center"/>
    </xf>
    <xf numFmtId="0" fontId="38" fillId="0" borderId="0" xfId="0" applyFont="1" applyAlignment="1"/>
    <xf numFmtId="0" fontId="44" fillId="0" borderId="0" xfId="0" applyFont="1"/>
    <xf numFmtId="0" fontId="25" fillId="0" borderId="4" xfId="0" applyFont="1" applyBorder="1" applyAlignment="1" applyProtection="1">
      <alignment vertical="center"/>
    </xf>
    <xf numFmtId="0" fontId="25" fillId="0" borderId="5" xfId="0" applyFont="1" applyBorder="1" applyAlignment="1" applyProtection="1">
      <alignment vertical="center"/>
    </xf>
    <xf numFmtId="2" fontId="13" fillId="0" borderId="13" xfId="0" applyNumberFormat="1" applyFont="1" applyBorder="1" applyAlignment="1" applyProtection="1">
      <alignment horizontal="center" vertical="center"/>
    </xf>
    <xf numFmtId="0" fontId="16" fillId="0" borderId="29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45" fillId="0" borderId="0" xfId="2" applyNumberFormat="1" applyFont="1" applyFill="1" applyBorder="1" applyAlignment="1" applyProtection="1">
      <alignment horizontal="center" vertical="top" wrapText="1"/>
      <protection locked="0"/>
    </xf>
    <xf numFmtId="49" fontId="14" fillId="3" borderId="28" xfId="0" applyNumberFormat="1" applyFont="1" applyFill="1" applyBorder="1" applyAlignment="1" applyProtection="1">
      <alignment horizontal="left" vertical="center"/>
      <protection locked="0"/>
    </xf>
    <xf numFmtId="49" fontId="14" fillId="3" borderId="29" xfId="0" applyNumberFormat="1" applyFont="1" applyFill="1" applyBorder="1" applyAlignment="1" applyProtection="1">
      <alignment horizontal="left" vertical="center"/>
      <protection locked="0"/>
    </xf>
    <xf numFmtId="49" fontId="14" fillId="3" borderId="30" xfId="0" applyNumberFormat="1" applyFont="1" applyFill="1" applyBorder="1" applyAlignment="1" applyProtection="1">
      <alignment horizontal="left" vertical="center"/>
      <protection locked="0"/>
    </xf>
    <xf numFmtId="0" fontId="26" fillId="0" borderId="15" xfId="0" applyFont="1" applyFill="1" applyBorder="1" applyAlignment="1" applyProtection="1">
      <alignment horizontal="center" vertical="top" wrapText="1"/>
    </xf>
    <xf numFmtId="0" fontId="26" fillId="0" borderId="16" xfId="0" applyFont="1" applyFill="1" applyBorder="1" applyAlignment="1" applyProtection="1">
      <alignment horizontal="center" vertical="top" wrapText="1"/>
    </xf>
    <xf numFmtId="0" fontId="26" fillId="0" borderId="16" xfId="0" applyNumberFormat="1" applyFont="1" applyFill="1" applyBorder="1" applyAlignment="1" applyProtection="1">
      <alignment horizontal="left" vertical="top" wrapText="1"/>
    </xf>
    <xf numFmtId="0" fontId="26" fillId="0" borderId="0" xfId="0" applyNumberFormat="1" applyFont="1" applyFill="1" applyBorder="1" applyAlignment="1" applyProtection="1">
      <alignment horizontal="left" vertical="top" wrapText="1"/>
    </xf>
    <xf numFmtId="0" fontId="26" fillId="0" borderId="16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14" fillId="3" borderId="28" xfId="0" applyFont="1" applyFill="1" applyBorder="1" applyAlignment="1" applyProtection="1">
      <alignment horizontal="left" vertical="center"/>
      <protection locked="0"/>
    </xf>
    <xf numFmtId="0" fontId="14" fillId="3" borderId="29" xfId="0" applyFont="1" applyFill="1" applyBorder="1" applyAlignment="1" applyProtection="1">
      <alignment horizontal="left" vertical="center"/>
      <protection locked="0"/>
    </xf>
    <xf numFmtId="0" fontId="14" fillId="3" borderId="30" xfId="0" applyFont="1" applyFill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 wrapText="1"/>
    </xf>
    <xf numFmtId="0" fontId="0" fillId="0" borderId="29" xfId="0" applyBorder="1" applyProtection="1">
      <protection locked="0"/>
    </xf>
    <xf numFmtId="0" fontId="15" fillId="3" borderId="14" xfId="0" applyNumberFormat="1" applyFont="1" applyFill="1" applyBorder="1" applyAlignment="1" applyProtection="1">
      <alignment horizontal="left" vertical="center"/>
      <protection locked="0"/>
    </xf>
    <xf numFmtId="0" fontId="15" fillId="3" borderId="14" xfId="0" applyFont="1" applyFill="1" applyBorder="1" applyAlignment="1" applyProtection="1">
      <alignment horizontal="left" vertical="center"/>
      <protection locked="0"/>
    </xf>
    <xf numFmtId="0" fontId="26" fillId="0" borderId="39" xfId="0" applyFont="1" applyFill="1" applyBorder="1" applyAlignment="1" applyProtection="1">
      <alignment horizontal="center" vertical="top" wrapText="1"/>
    </xf>
    <xf numFmtId="0" fontId="26" fillId="0" borderId="42" xfId="0" applyFont="1" applyFill="1" applyBorder="1" applyAlignment="1" applyProtection="1">
      <alignment horizontal="center" vertical="top" wrapText="1"/>
    </xf>
    <xf numFmtId="0" fontId="5" fillId="0" borderId="0" xfId="0" applyFont="1" applyBorder="1"/>
    <xf numFmtId="0" fontId="26" fillId="0" borderId="16" xfId="0" applyNumberFormat="1" applyFont="1" applyFill="1" applyBorder="1" applyAlignment="1" applyProtection="1">
      <alignment horizontal="right" vertical="top" wrapText="1"/>
    </xf>
    <xf numFmtId="0" fontId="26" fillId="0" borderId="0" xfId="0" applyNumberFormat="1" applyFont="1" applyFill="1" applyBorder="1" applyAlignment="1" applyProtection="1">
      <alignment horizontal="right" vertical="top" wrapText="1"/>
    </xf>
    <xf numFmtId="0" fontId="15" fillId="3" borderId="23" xfId="0" applyNumberFormat="1" applyFont="1" applyFill="1" applyBorder="1" applyAlignment="1" applyProtection="1">
      <alignment horizontal="left" vertical="center"/>
      <protection locked="0"/>
    </xf>
    <xf numFmtId="0" fontId="15" fillId="3" borderId="23" xfId="0" applyFont="1" applyFill="1" applyBorder="1" applyAlignment="1" applyProtection="1">
      <alignment horizontal="left" vertical="center"/>
      <protection locked="0"/>
    </xf>
    <xf numFmtId="0" fontId="13" fillId="0" borderId="1" xfId="0" applyNumberFormat="1" applyFont="1" applyFill="1" applyBorder="1" applyAlignment="1" applyProtection="1">
      <alignment horizontal="right" vertical="center" wrapText="1"/>
    </xf>
    <xf numFmtId="0" fontId="13" fillId="0" borderId="2" xfId="0" applyNumberFormat="1" applyFont="1" applyFill="1" applyBorder="1" applyAlignment="1" applyProtection="1">
      <alignment horizontal="right" vertical="center" wrapText="1"/>
    </xf>
    <xf numFmtId="0" fontId="14" fillId="3" borderId="0" xfId="0" applyFont="1" applyFill="1" applyBorder="1" applyAlignment="1" applyProtection="1">
      <alignment horizontal="left"/>
    </xf>
    <xf numFmtId="0" fontId="14" fillId="3" borderId="19" xfId="0" applyFont="1" applyFill="1" applyBorder="1" applyAlignment="1" applyProtection="1">
      <alignment horizontal="left"/>
    </xf>
    <xf numFmtId="49" fontId="30" fillId="3" borderId="31" xfId="0" applyNumberFormat="1" applyFont="1" applyFill="1" applyBorder="1" applyAlignment="1" applyProtection="1">
      <alignment horizontal="left"/>
      <protection locked="0"/>
    </xf>
    <xf numFmtId="49" fontId="30" fillId="3" borderId="32" xfId="0" applyNumberFormat="1" applyFont="1" applyFill="1" applyBorder="1" applyAlignment="1" applyProtection="1">
      <alignment horizontal="left"/>
      <protection locked="0"/>
    </xf>
    <xf numFmtId="49" fontId="30" fillId="3" borderId="41" xfId="0" applyNumberFormat="1" applyFont="1" applyFill="1" applyBorder="1" applyAlignment="1" applyProtection="1">
      <alignment horizontal="left"/>
      <protection locked="0"/>
    </xf>
    <xf numFmtId="49" fontId="30" fillId="3" borderId="19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Alignment="1" applyProtection="1">
      <alignment horizontal="left" vertical="top" wrapText="1"/>
    </xf>
    <xf numFmtId="0" fontId="15" fillId="3" borderId="28" xfId="0" applyFont="1" applyFill="1" applyBorder="1" applyAlignment="1" applyProtection="1">
      <alignment horizontal="left" vertical="center"/>
      <protection locked="0"/>
    </xf>
    <xf numFmtId="0" fontId="15" fillId="3" borderId="29" xfId="0" applyFont="1" applyFill="1" applyBorder="1" applyAlignment="1" applyProtection="1">
      <alignment horizontal="left" vertical="center"/>
      <protection locked="0"/>
    </xf>
    <xf numFmtId="0" fontId="15" fillId="3" borderId="30" xfId="0" applyFont="1" applyFill="1" applyBorder="1" applyAlignment="1" applyProtection="1">
      <alignment horizontal="left" vertical="center"/>
      <protection locked="0"/>
    </xf>
    <xf numFmtId="0" fontId="43" fillId="3" borderId="15" xfId="0" applyFont="1" applyFill="1" applyBorder="1" applyAlignment="1" applyProtection="1">
      <alignment horizontal="left" vertical="top" wrapText="1"/>
      <protection locked="0"/>
    </xf>
    <xf numFmtId="0" fontId="43" fillId="3" borderId="16" xfId="0" applyFont="1" applyFill="1" applyBorder="1" applyAlignment="1" applyProtection="1">
      <alignment horizontal="left" vertical="top" wrapText="1"/>
      <protection locked="0"/>
    </xf>
    <xf numFmtId="0" fontId="43" fillId="3" borderId="39" xfId="0" applyFont="1" applyFill="1" applyBorder="1" applyAlignment="1" applyProtection="1">
      <alignment horizontal="left" vertical="top" wrapText="1"/>
      <protection locked="0"/>
    </xf>
    <xf numFmtId="0" fontId="43" fillId="3" borderId="18" xfId="0" applyFont="1" applyFill="1" applyBorder="1" applyAlignment="1" applyProtection="1">
      <alignment horizontal="left" vertical="top" wrapText="1"/>
      <protection locked="0"/>
    </xf>
    <xf numFmtId="0" fontId="43" fillId="3" borderId="19" xfId="0" applyFont="1" applyFill="1" applyBorder="1" applyAlignment="1" applyProtection="1">
      <alignment horizontal="left" vertical="top" wrapText="1"/>
      <protection locked="0"/>
    </xf>
    <xf numFmtId="0" fontId="43" fillId="3" borderId="40" xfId="0" applyFont="1" applyFill="1" applyBorder="1" applyAlignment="1" applyProtection="1">
      <alignment horizontal="left" vertical="top" wrapText="1"/>
      <protection locked="0"/>
    </xf>
    <xf numFmtId="4" fontId="18" fillId="0" borderId="21" xfId="0" applyNumberFormat="1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49" fontId="14" fillId="0" borderId="0" xfId="0" applyNumberFormat="1" applyFont="1" applyFill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/>
    </xf>
    <xf numFmtId="4" fontId="14" fillId="0" borderId="0" xfId="0" applyNumberFormat="1" applyFont="1" applyBorder="1" applyAlignment="1" applyProtection="1">
      <alignment horizontal="right" vertical="center"/>
    </xf>
    <xf numFmtId="0" fontId="0" fillId="0" borderId="6" xfId="0" applyBorder="1"/>
    <xf numFmtId="4" fontId="22" fillId="0" borderId="8" xfId="0" applyNumberFormat="1" applyFont="1" applyBorder="1" applyAlignment="1" applyProtection="1">
      <alignment horizontal="right" vertical="center"/>
    </xf>
    <xf numFmtId="0" fontId="0" fillId="0" borderId="9" xfId="0" applyBorder="1"/>
    <xf numFmtId="0" fontId="14" fillId="0" borderId="1" xfId="0" applyFont="1" applyBorder="1" applyAlignment="1" applyProtection="1">
      <alignment horizontal="left" vertical="center"/>
    </xf>
    <xf numFmtId="4" fontId="14" fillId="0" borderId="1" xfId="0" applyNumberFormat="1" applyFont="1" applyBorder="1" applyAlignment="1" applyProtection="1">
      <alignment horizontal="right" vertical="center"/>
    </xf>
    <xf numFmtId="4" fontId="14" fillId="0" borderId="2" xfId="0" applyNumberFormat="1" applyFont="1" applyBorder="1" applyAlignment="1" applyProtection="1">
      <alignment horizontal="right" vertical="center"/>
    </xf>
  </cellXfs>
  <cellStyles count="18">
    <cellStyle name="Comma 2" xfId="8"/>
    <cellStyle name="Followed Hyperlink" xfId="5" builtinId="9" hidden="1"/>
    <cellStyle name="Followed Hyperlink" xfId="6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Hyperlink" xfId="2" builtinId="8"/>
    <cellStyle name="Normal" xfId="0" builtinId="0"/>
    <cellStyle name="Normal 2" xfId="1"/>
    <cellStyle name="Normal 3" xfId="3"/>
    <cellStyle name="Normal 3 2" xfId="7"/>
    <cellStyle name="Normal 3 3" xfId="15"/>
    <cellStyle name="Normal 3 4" xfId="17"/>
    <cellStyle name="Normal 4" xfId="16"/>
    <cellStyle name="Standard 2" xfId="14"/>
    <cellStyle name="Style 1" xfId="4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5A5A5A"/>
        <name val="Arial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5A5A5A"/>
        <name val="Arial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5A5A5A"/>
        <name val="Arial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Arial"/>
        <scheme val="none"/>
      </font>
      <numFmt numFmtId="165" formatCode="###,###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5A5A5A"/>
        <name val="Arial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FFFFCC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276225</xdr:colOff>
      <xdr:row>0</xdr:row>
      <xdr:rowOff>66677</xdr:rowOff>
    </xdr:from>
    <xdr:to>
      <xdr:col>14</xdr:col>
      <xdr:colOff>949165</xdr:colOff>
      <xdr:row>6</xdr:row>
      <xdr:rowOff>682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38975" y="66677"/>
          <a:ext cx="1301590" cy="7214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312969</xdr:colOff>
      <xdr:row>4</xdr:row>
      <xdr:rowOff>16329</xdr:rowOff>
    </xdr:from>
    <xdr:to>
      <xdr:col>14</xdr:col>
      <xdr:colOff>353970</xdr:colOff>
      <xdr:row>4</xdr:row>
      <xdr:rowOff>143387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75719" y="613229"/>
          <a:ext cx="669651" cy="127058"/>
        </a:xfrm>
        <a:prstGeom prst="rect">
          <a:avLst/>
        </a:prstGeom>
        <a:noFill/>
      </xdr:spPr>
    </xdr:pic>
    <xdr:clientData/>
  </xdr:twoCellAnchor>
  <xdr:twoCellAnchor>
    <xdr:from>
      <xdr:col>13</xdr:col>
      <xdr:colOff>200025</xdr:colOff>
      <xdr:row>3</xdr:row>
      <xdr:rowOff>130630</xdr:rowOff>
    </xdr:from>
    <xdr:to>
      <xdr:col>14</xdr:col>
      <xdr:colOff>514350</xdr:colOff>
      <xdr:row>4</xdr:row>
      <xdr:rowOff>197304</xdr:rowOff>
    </xdr:to>
    <xdr:sp macro="" textlink="">
      <xdr:nvSpPr>
        <xdr:cNvPr id="4" name="Oval 5"/>
        <xdr:cNvSpPr/>
      </xdr:nvSpPr>
      <xdr:spPr>
        <a:xfrm>
          <a:off x="6962775" y="549730"/>
          <a:ext cx="1057275" cy="22542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13</xdr:col>
      <xdr:colOff>104775</xdr:colOff>
      <xdr:row>0</xdr:row>
      <xdr:rowOff>0</xdr:rowOff>
    </xdr:from>
    <xdr:to>
      <xdr:col>14</xdr:col>
      <xdr:colOff>994833</xdr:colOff>
      <xdr:row>5</xdr:row>
      <xdr:rowOff>31750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127875" y="0"/>
          <a:ext cx="1518708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123825</xdr:colOff>
      <xdr:row>4</xdr:row>
      <xdr:rowOff>86226</xdr:rowOff>
    </xdr:from>
    <xdr:to>
      <xdr:col>14</xdr:col>
      <xdr:colOff>38100</xdr:colOff>
      <xdr:row>4</xdr:row>
      <xdr:rowOff>171890</xdr:rowOff>
    </xdr:to>
    <xdr:sp macro="" textlink="">
      <xdr:nvSpPr>
        <xdr:cNvPr id="6" name="Oval 5"/>
        <xdr:cNvSpPr/>
      </xdr:nvSpPr>
      <xdr:spPr>
        <a:xfrm>
          <a:off x="7128363" y="652841"/>
          <a:ext cx="544391" cy="8566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ja%20Hornke\AppData\Local\Microsoft\Windows\Temporary%20Internet%20Files\Content.Outlook\ZRF6HFK2\DE\UZH%20Spesenabrechnung%20Mitarbeitende%20DEUTSCH_LEER_MAC%20ahx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senabrechnung"/>
      <sheetName val="Kategorien"/>
      <sheetName val="ISO Währungen"/>
    </sheetNames>
    <sheetDataSet>
      <sheetData sheetId="0">
        <row r="67">
          <cell r="B67" t="str">
            <v>Reisekosten / Spesen</v>
          </cell>
        </row>
        <row r="68">
          <cell r="B68" t="str">
            <v>Repräsentationsspesen</v>
          </cell>
        </row>
        <row r="69">
          <cell r="B69" t="str">
            <v>Exkursionen</v>
          </cell>
        </row>
        <row r="70">
          <cell r="B70" t="str">
            <v>Aus- und Weiterbildung</v>
          </cell>
        </row>
        <row r="71">
          <cell r="B71" t="str">
            <v>Kosten Mitarbeiteranlässe</v>
          </cell>
        </row>
        <row r="72">
          <cell r="B72" t="str">
            <v>Fachliteratur</v>
          </cell>
        </row>
        <row r="73">
          <cell r="B73" t="str">
            <v>Drucksachen</v>
          </cell>
        </row>
        <row r="74">
          <cell r="B74" t="str">
            <v>Fotokopien</v>
          </cell>
        </row>
        <row r="75">
          <cell r="B75" t="str">
            <v>IT-Betriebsmaterial</v>
          </cell>
        </row>
        <row r="76">
          <cell r="B76" t="str">
            <v>Übriges Betriebsmaterial</v>
          </cell>
        </row>
        <row r="77">
          <cell r="B77" t="str">
            <v>Büromaterial</v>
          </cell>
        </row>
        <row r="78">
          <cell r="B78" t="str">
            <v>Telefon und Fax</v>
          </cell>
        </row>
        <row r="79">
          <cell r="B79" t="str">
            <v xml:space="preserve">Internetgebühren </v>
          </cell>
        </row>
        <row r="80">
          <cell r="B80" t="str">
            <v>Versand-/Transportkosten und Zoll</v>
          </cell>
        </row>
        <row r="81">
          <cell r="B81" t="str">
            <v>=&gt; Alle Konti einblenden</v>
          </cell>
        </row>
        <row r="82">
          <cell r="B82">
            <v>306020</v>
          </cell>
        </row>
        <row r="83">
          <cell r="B83">
            <v>306030</v>
          </cell>
        </row>
        <row r="84">
          <cell r="B84">
            <v>306900</v>
          </cell>
        </row>
        <row r="85">
          <cell r="B85">
            <v>310010</v>
          </cell>
        </row>
        <row r="86">
          <cell r="B86">
            <v>310020</v>
          </cell>
        </row>
        <row r="87">
          <cell r="B87">
            <v>310030</v>
          </cell>
        </row>
        <row r="88">
          <cell r="B88">
            <v>310040</v>
          </cell>
        </row>
        <row r="89">
          <cell r="B89">
            <v>310050</v>
          </cell>
        </row>
        <row r="90">
          <cell r="B90">
            <v>311900</v>
          </cell>
        </row>
        <row r="91">
          <cell r="B91">
            <v>312000</v>
          </cell>
        </row>
        <row r="92">
          <cell r="B92">
            <v>312010</v>
          </cell>
        </row>
        <row r="93">
          <cell r="B93">
            <v>312020</v>
          </cell>
        </row>
        <row r="94">
          <cell r="B94">
            <v>313000</v>
          </cell>
        </row>
        <row r="95">
          <cell r="B95">
            <v>313010</v>
          </cell>
        </row>
        <row r="96">
          <cell r="B96">
            <v>314000</v>
          </cell>
        </row>
        <row r="97">
          <cell r="B97">
            <v>314010</v>
          </cell>
        </row>
        <row r="98">
          <cell r="B98">
            <v>321200</v>
          </cell>
        </row>
        <row r="99">
          <cell r="B99">
            <v>321350</v>
          </cell>
        </row>
        <row r="100">
          <cell r="B100">
            <v>321360</v>
          </cell>
        </row>
        <row r="101">
          <cell r="B101">
            <v>321990</v>
          </cell>
        </row>
        <row r="102">
          <cell r="B102">
            <v>322000</v>
          </cell>
        </row>
        <row r="103">
          <cell r="B103">
            <v>322010</v>
          </cell>
        </row>
        <row r="104">
          <cell r="B104">
            <v>322020</v>
          </cell>
        </row>
        <row r="105">
          <cell r="B105">
            <v>324010</v>
          </cell>
        </row>
        <row r="106">
          <cell r="B106">
            <v>324300</v>
          </cell>
        </row>
        <row r="107">
          <cell r="B107">
            <v>324400</v>
          </cell>
        </row>
        <row r="108">
          <cell r="B108">
            <v>325000</v>
          </cell>
        </row>
        <row r="109">
          <cell r="B109">
            <v>325010</v>
          </cell>
        </row>
        <row r="110">
          <cell r="B110">
            <v>325020</v>
          </cell>
        </row>
        <row r="111">
          <cell r="B111">
            <v>325030</v>
          </cell>
        </row>
        <row r="112">
          <cell r="B112">
            <v>325050</v>
          </cell>
        </row>
        <row r="113">
          <cell r="B113">
            <v>325060</v>
          </cell>
        </row>
        <row r="114">
          <cell r="B114">
            <v>325070</v>
          </cell>
        </row>
        <row r="115">
          <cell r="B115">
            <v>325500</v>
          </cell>
        </row>
        <row r="116">
          <cell r="B116">
            <v>326000</v>
          </cell>
        </row>
        <row r="117">
          <cell r="B117">
            <v>329050</v>
          </cell>
        </row>
        <row r="118">
          <cell r="B118">
            <v>329100</v>
          </cell>
        </row>
        <row r="119">
          <cell r="B119">
            <v>329300</v>
          </cell>
        </row>
        <row r="120">
          <cell r="B120">
            <v>329900</v>
          </cell>
        </row>
        <row r="121">
          <cell r="B121">
            <v>329910</v>
          </cell>
        </row>
        <row r="122">
          <cell r="B122">
            <v>330000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2" name="Table2723" displayName="Table2723" ref="B1:F16" totalsRowShown="0" headerRowDxfId="14" dataDxfId="13" headerRowCellStyle="Normal 3 4">
  <tableColumns count="5">
    <tableColumn id="1" name="Category" dataDxfId="12"/>
    <tableColumn id="3" name="Account number" dataDxfId="11" dataCellStyle="Normal 2"/>
    <tableColumn id="2" name="Description" dataDxfId="10"/>
    <tableColumn id="4" name="Accounting guidelines" dataDxfId="9"/>
    <tableColumn id="5" name="SAP group account number" dataDxfId="8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" name="Table272" displayName="Table272" ref="B2:C45" totalsRowShown="0" headerRowDxfId="7" dataDxfId="6">
  <tableColumns count="2">
    <tableColumn id="1" name="Account Number" dataDxfId="5"/>
    <tableColumn id="2" name="Description" dataDxfId="4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4" name="Table27" displayName="Table27" ref="B2:C165" totalsRowShown="0" headerRowDxfId="3" dataDxfId="2">
  <tableColumns count="2">
    <tableColumn id="1" name=" ISO" dataDxfId="1"/>
    <tableColumn id="2" name="Name of currency (Country)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nanzen.ch/waehrungsrechner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124"/>
  <sheetViews>
    <sheetView showGridLines="0" showZeros="0" tabSelected="1" showRuler="0" view="pageLayout" topLeftCell="A4" workbookViewId="0">
      <selection activeCell="Q37" sqref="Q37"/>
    </sheetView>
  </sheetViews>
  <sheetFormatPr defaultColWidth="11.36328125" defaultRowHeight="12.5" outlineLevelRow="1" x14ac:dyDescent="0.25"/>
  <cols>
    <col min="1" max="1" width="2.6328125" customWidth="1"/>
    <col min="2" max="2" width="7.81640625" customWidth="1"/>
    <col min="3" max="3" width="25.81640625" hidden="1" customWidth="1"/>
    <col min="4" max="4" width="11.453125" customWidth="1"/>
    <col min="5" max="5" width="5.1796875" customWidth="1"/>
    <col min="6" max="6" width="2.1796875" customWidth="1"/>
    <col min="7" max="7" width="8.81640625" hidden="1" customWidth="1"/>
    <col min="8" max="8" width="15.1796875" customWidth="1"/>
    <col min="9" max="9" width="15.453125" customWidth="1"/>
    <col min="10" max="10" width="9.453125" customWidth="1"/>
    <col min="11" max="11" width="7.81640625" customWidth="1"/>
    <col min="12" max="12" width="12.36328125" customWidth="1"/>
    <col min="13" max="13" width="7.453125" customWidth="1"/>
    <col min="14" max="14" width="9" style="21" customWidth="1"/>
    <col min="15" max="15" width="15.453125" customWidth="1"/>
    <col min="16" max="16" width="4.81640625" hidden="1" customWidth="1"/>
  </cols>
  <sheetData>
    <row r="1" spans="1:16" ht="14" x14ac:dyDescent="0.25">
      <c r="A1" s="99" t="s">
        <v>476</v>
      </c>
      <c r="B1" s="17"/>
      <c r="C1" s="6"/>
      <c r="D1" s="6"/>
      <c r="E1" s="5"/>
      <c r="F1" s="5"/>
      <c r="G1" s="154" t="s">
        <v>227</v>
      </c>
      <c r="H1" s="155"/>
      <c r="I1" s="155"/>
      <c r="J1" s="155"/>
      <c r="K1" s="156"/>
      <c r="L1" s="7">
        <f>IF(OR(G1="Für Rückfragen seitens Buchhaltung",G1=""),1,0)</f>
        <v>0</v>
      </c>
      <c r="M1" s="4"/>
      <c r="N1" s="157"/>
      <c r="O1" s="157"/>
      <c r="P1" s="100"/>
    </row>
    <row r="2" spans="1:16" ht="14" x14ac:dyDescent="0.25">
      <c r="A2" s="17" t="s">
        <v>477</v>
      </c>
      <c r="B2" s="17"/>
      <c r="C2" s="6"/>
      <c r="D2" s="6"/>
      <c r="E2" s="5"/>
      <c r="F2" s="5"/>
      <c r="G2" s="145" t="s">
        <v>472</v>
      </c>
      <c r="H2" s="146"/>
      <c r="I2" s="146"/>
      <c r="J2" s="146"/>
      <c r="K2" s="147"/>
      <c r="L2" s="7">
        <f>IF(OR(G2="Für Rückfragen seitens Buchhaltung",G2=""),1,0)</f>
        <v>0</v>
      </c>
      <c r="M2" s="4"/>
      <c r="N2" s="157"/>
      <c r="O2" s="157"/>
      <c r="P2" s="100"/>
    </row>
    <row r="3" spans="1:16" ht="3" customHeight="1" x14ac:dyDescent="0.25">
      <c r="A3" s="17"/>
      <c r="B3" s="17"/>
      <c r="C3" s="6"/>
      <c r="D3" s="6"/>
      <c r="E3" s="6"/>
      <c r="F3" s="6"/>
      <c r="G3" s="15"/>
      <c r="H3" s="15"/>
      <c r="I3" s="54"/>
      <c r="J3" s="54"/>
      <c r="K3" s="54"/>
      <c r="L3" s="7"/>
      <c r="M3" s="4"/>
      <c r="N3" s="22"/>
      <c r="O3" s="4"/>
      <c r="P3" s="100"/>
    </row>
    <row r="4" spans="1:16" ht="14" x14ac:dyDescent="0.25">
      <c r="A4" s="99" t="s">
        <v>478</v>
      </c>
      <c r="B4" s="17"/>
      <c r="C4" s="6"/>
      <c r="D4" s="6"/>
      <c r="E4" s="6"/>
      <c r="F4" s="6"/>
      <c r="G4" s="70"/>
      <c r="H4" s="145" t="s">
        <v>489</v>
      </c>
      <c r="I4" s="158"/>
      <c r="J4" s="142" t="s">
        <v>467</v>
      </c>
      <c r="K4" s="145" t="s">
        <v>490</v>
      </c>
      <c r="L4" s="146"/>
      <c r="M4" s="146"/>
      <c r="N4" s="22"/>
      <c r="O4" s="4"/>
      <c r="P4" s="100"/>
    </row>
    <row r="5" spans="1:16" ht="14" x14ac:dyDescent="0.25">
      <c r="A5" s="17" t="s">
        <v>226</v>
      </c>
      <c r="B5" s="17"/>
      <c r="C5" s="6"/>
      <c r="D5" s="6"/>
      <c r="E5" s="6"/>
      <c r="F5" s="6"/>
      <c r="G5" s="70"/>
      <c r="H5" s="145" t="s">
        <v>492</v>
      </c>
      <c r="I5" s="146"/>
      <c r="J5" s="143" t="s">
        <v>468</v>
      </c>
      <c r="K5" s="145" t="s">
        <v>491</v>
      </c>
      <c r="L5" s="146"/>
      <c r="M5" s="146"/>
      <c r="N5" s="22"/>
      <c r="O5" s="4"/>
      <c r="P5" s="100"/>
    </row>
    <row r="6" spans="1:16" ht="3" customHeight="1" x14ac:dyDescent="0.25">
      <c r="A6" s="17"/>
      <c r="B6" s="17"/>
      <c r="C6" s="6"/>
      <c r="D6" s="6"/>
      <c r="E6" s="6"/>
      <c r="F6" s="6"/>
      <c r="G6" s="15"/>
      <c r="H6" s="15"/>
      <c r="I6" s="54"/>
      <c r="J6" s="54"/>
      <c r="K6" s="54"/>
      <c r="L6" s="7"/>
      <c r="M6" s="4"/>
      <c r="N6" s="22"/>
      <c r="O6" s="4"/>
      <c r="P6" s="100"/>
    </row>
    <row r="7" spans="1:16" ht="14" x14ac:dyDescent="0.25">
      <c r="A7" s="17" t="s">
        <v>479</v>
      </c>
      <c r="B7" s="17"/>
      <c r="C7" s="6"/>
      <c r="D7" s="6"/>
      <c r="E7" s="6"/>
      <c r="F7" s="6"/>
      <c r="G7" s="145" t="s">
        <v>227</v>
      </c>
      <c r="H7" s="146"/>
      <c r="I7" s="146"/>
      <c r="J7" s="146"/>
      <c r="K7" s="147"/>
      <c r="L7" s="7">
        <f>IF(OR(G7="Buchungstext (max.40 Zeichen)",G7=""),1,0)</f>
        <v>0</v>
      </c>
      <c r="M7" s="4"/>
      <c r="N7" s="23" t="s">
        <v>228</v>
      </c>
      <c r="O7" s="27">
        <f ca="1">TODAY()</f>
        <v>42829</v>
      </c>
      <c r="P7" s="100"/>
    </row>
    <row r="8" spans="1:16" ht="3" customHeight="1" x14ac:dyDescent="0.25">
      <c r="A8" s="17"/>
      <c r="B8" s="17"/>
      <c r="C8" s="6"/>
      <c r="D8" s="6"/>
      <c r="E8" s="6"/>
      <c r="F8" s="6"/>
      <c r="G8" s="15"/>
      <c r="H8" s="15"/>
      <c r="I8" s="54"/>
      <c r="J8" s="54"/>
      <c r="K8" s="54"/>
      <c r="L8" s="7"/>
      <c r="M8" s="4"/>
      <c r="N8" s="22"/>
      <c r="O8" s="4"/>
      <c r="P8" s="100"/>
    </row>
    <row r="9" spans="1:16" ht="13.5" customHeight="1" x14ac:dyDescent="0.25">
      <c r="A9" s="148" t="s">
        <v>229</v>
      </c>
      <c r="B9" s="149"/>
      <c r="C9" s="101"/>
      <c r="D9" s="150" t="s">
        <v>232</v>
      </c>
      <c r="E9" s="150"/>
      <c r="F9" s="150"/>
      <c r="G9" s="152" t="s">
        <v>0</v>
      </c>
      <c r="H9" s="150" t="s">
        <v>480</v>
      </c>
      <c r="I9" s="150"/>
      <c r="J9" s="150"/>
      <c r="K9" s="152" t="s">
        <v>481</v>
      </c>
      <c r="L9" s="152" t="s">
        <v>233</v>
      </c>
      <c r="M9" s="102" t="s">
        <v>234</v>
      </c>
      <c r="N9" s="164" t="s">
        <v>482</v>
      </c>
      <c r="O9" s="161" t="s">
        <v>486</v>
      </c>
      <c r="P9" s="100"/>
    </row>
    <row r="10" spans="1:16" ht="17.25" customHeight="1" x14ac:dyDescent="0.25">
      <c r="A10" s="103" t="s">
        <v>230</v>
      </c>
      <c r="B10" s="104" t="s">
        <v>231</v>
      </c>
      <c r="C10" s="105"/>
      <c r="D10" s="151"/>
      <c r="E10" s="151"/>
      <c r="F10" s="151"/>
      <c r="G10" s="153"/>
      <c r="H10" s="151"/>
      <c r="I10" s="151"/>
      <c r="J10" s="151"/>
      <c r="K10" s="163"/>
      <c r="L10" s="153"/>
      <c r="M10" s="144" t="s">
        <v>488</v>
      </c>
      <c r="N10" s="165"/>
      <c r="O10" s="162"/>
      <c r="P10" s="100"/>
    </row>
    <row r="11" spans="1:16" ht="2.25" customHeight="1" x14ac:dyDescent="0.25">
      <c r="A11" s="13"/>
      <c r="B11" s="13"/>
      <c r="C11" s="14"/>
      <c r="D11" s="14"/>
      <c r="E11" s="14"/>
      <c r="F11" s="14"/>
      <c r="G11" s="54"/>
      <c r="H11" s="13"/>
      <c r="I11" s="13"/>
      <c r="J11" s="13"/>
      <c r="K11" s="15"/>
      <c r="L11" s="16"/>
      <c r="M11" s="16"/>
      <c r="N11" s="24"/>
      <c r="O11" s="106"/>
      <c r="P11" s="100"/>
    </row>
    <row r="12" spans="1:16" ht="14" hidden="1" x14ac:dyDescent="0.25">
      <c r="A12" s="13"/>
      <c r="B12" s="13"/>
      <c r="C12" s="14"/>
      <c r="D12" s="14"/>
      <c r="E12" s="14"/>
      <c r="F12" s="14"/>
      <c r="G12" s="54"/>
      <c r="H12" s="13"/>
      <c r="I12" s="13"/>
      <c r="J12" s="13"/>
      <c r="K12" s="15" t="s">
        <v>2</v>
      </c>
      <c r="L12" s="16"/>
      <c r="M12" s="16"/>
      <c r="N12" s="24"/>
      <c r="O12" s="15"/>
      <c r="P12" s="100"/>
    </row>
    <row r="13" spans="1:16" ht="14" hidden="1" x14ac:dyDescent="0.25">
      <c r="A13" s="13"/>
      <c r="B13" s="13"/>
      <c r="C13" s="14"/>
      <c r="D13" s="14"/>
      <c r="E13" s="14"/>
      <c r="F13" s="14"/>
      <c r="G13" s="54"/>
      <c r="H13" s="13"/>
      <c r="I13" s="13"/>
      <c r="J13" s="13"/>
      <c r="K13" s="15" t="s">
        <v>3</v>
      </c>
      <c r="L13" s="16"/>
      <c r="M13" s="16"/>
      <c r="N13" s="24"/>
      <c r="O13" s="15"/>
      <c r="P13" s="100"/>
    </row>
    <row r="14" spans="1:16" ht="14" hidden="1" x14ac:dyDescent="0.25">
      <c r="A14" s="13"/>
      <c r="B14" s="13"/>
      <c r="C14" s="14"/>
      <c r="D14" s="14"/>
      <c r="E14" s="14"/>
      <c r="F14" s="14"/>
      <c r="G14" s="54"/>
      <c r="H14" s="13"/>
      <c r="I14" s="13"/>
      <c r="J14" s="13"/>
      <c r="K14" s="15" t="s">
        <v>4</v>
      </c>
      <c r="L14" s="16"/>
      <c r="M14" s="16"/>
      <c r="N14" s="24"/>
      <c r="O14" s="15"/>
      <c r="P14" s="100"/>
    </row>
    <row r="15" spans="1:16" ht="14" hidden="1" x14ac:dyDescent="0.25">
      <c r="A15" s="13"/>
      <c r="B15" s="13"/>
      <c r="C15" s="14"/>
      <c r="D15" s="14"/>
      <c r="E15" s="14"/>
      <c r="F15" s="14"/>
      <c r="G15" s="54"/>
      <c r="H15" s="13"/>
      <c r="I15" s="13"/>
      <c r="J15" s="13"/>
      <c r="K15" s="15" t="s">
        <v>5</v>
      </c>
      <c r="L15" s="16"/>
      <c r="M15" s="16"/>
      <c r="N15" s="24"/>
      <c r="O15" s="15"/>
      <c r="P15" s="100"/>
    </row>
    <row r="16" spans="1:16" s="117" customFormat="1" ht="14" x14ac:dyDescent="0.3">
      <c r="A16" s="107">
        <v>1</v>
      </c>
      <c r="B16" s="108"/>
      <c r="C16" s="109" t="str">
        <f>IF(O16="Credit Card","x",IF(D16="Commentary line","x",CONCATENATE(G16,O16)))</f>
        <v>L-32105-01-10</v>
      </c>
      <c r="D16" s="166"/>
      <c r="E16" s="166"/>
      <c r="F16" s="166"/>
      <c r="G16" s="110" t="str">
        <f>IF(ISTEXT(D16),VLOOKUP(D16,Categories!$B$2:$C$17,2,FALSE),IF(ISNUMBER(D16),VLOOKUP(D16,$B$82:$D$124,3,FALSE),""))</f>
        <v/>
      </c>
      <c r="H16" s="167"/>
      <c r="I16" s="167"/>
      <c r="J16" s="167"/>
      <c r="K16" s="111"/>
      <c r="L16" s="112"/>
      <c r="M16" s="113"/>
      <c r="N16" s="114">
        <f>IF(O16="Credit Card",0,IF(D16="Commentary line",0,IF(K16="CHF",L16,L16*M16)))</f>
        <v>0</v>
      </c>
      <c r="O16" s="115" t="s">
        <v>493</v>
      </c>
      <c r="P16" s="116">
        <f t="shared" ref="P16:P31" si="0">COUNTBLANK(B16:M16)+COUNTBLANK(O16:O16)</f>
        <v>11</v>
      </c>
    </row>
    <row r="17" spans="1:20" s="117" customFormat="1" ht="14" x14ac:dyDescent="0.3">
      <c r="A17" s="118">
        <v>2</v>
      </c>
      <c r="B17" s="119"/>
      <c r="C17" s="120" t="str">
        <f t="shared" ref="C17:C30" si="1">IF(O17="Credit Card","x",IF(D17="Commentary line","x",CONCATENATE(G17,O17)))</f>
        <v/>
      </c>
      <c r="D17" s="159"/>
      <c r="E17" s="159"/>
      <c r="F17" s="159"/>
      <c r="G17" s="121" t="str">
        <f>IF(ISTEXT(D17),VLOOKUP(D17,Categories!$B$2:$C$17,2,FALSE),IF(ISNUMBER(D17),VLOOKUP(D17,$B$82:$D$124,3,FALSE),""))</f>
        <v/>
      </c>
      <c r="H17" s="160"/>
      <c r="I17" s="160"/>
      <c r="J17" s="160"/>
      <c r="K17" s="122"/>
      <c r="L17" s="123"/>
      <c r="M17" s="124"/>
      <c r="N17" s="125">
        <f t="shared" ref="N17:N30" si="2">IF(O17="Credit Card",0,IF(D17="Commentary line",0,IF(K17="CHF",L17,L17*M17)))</f>
        <v>0</v>
      </c>
      <c r="O17" s="115"/>
      <c r="P17" s="116">
        <f t="shared" si="0"/>
        <v>13</v>
      </c>
    </row>
    <row r="18" spans="1:20" s="117" customFormat="1" ht="14" x14ac:dyDescent="0.3">
      <c r="A18" s="118">
        <v>3</v>
      </c>
      <c r="B18" s="119"/>
      <c r="C18" s="120" t="str">
        <f t="shared" si="1"/>
        <v/>
      </c>
      <c r="D18" s="159"/>
      <c r="E18" s="159"/>
      <c r="F18" s="159"/>
      <c r="G18" s="121" t="str">
        <f>IF(ISTEXT(D18),VLOOKUP(D18,Categories!$B$2:$C$17,2,FALSE),IF(ISNUMBER(D18),VLOOKUP(D18,$B$82:$D$124,3,FALSE),""))</f>
        <v/>
      </c>
      <c r="H18" s="160"/>
      <c r="I18" s="160"/>
      <c r="J18" s="160"/>
      <c r="K18" s="122"/>
      <c r="L18" s="123"/>
      <c r="M18" s="124"/>
      <c r="N18" s="125">
        <f t="shared" si="2"/>
        <v>0</v>
      </c>
      <c r="O18" s="126"/>
      <c r="P18" s="116">
        <f t="shared" si="0"/>
        <v>13</v>
      </c>
    </row>
    <row r="19" spans="1:20" s="117" customFormat="1" ht="14" x14ac:dyDescent="0.3">
      <c r="A19" s="118">
        <v>4</v>
      </c>
      <c r="B19" s="119"/>
      <c r="C19" s="120" t="str">
        <f t="shared" si="1"/>
        <v/>
      </c>
      <c r="D19" s="159"/>
      <c r="E19" s="159"/>
      <c r="F19" s="159"/>
      <c r="G19" s="121" t="str">
        <f>IF(ISTEXT(D19),VLOOKUP(D19,Categories!$B$2:$C$17,2,FALSE),IF(ISNUMBER(D19),VLOOKUP(D19,$B$82:$D$124,3,FALSE),""))</f>
        <v/>
      </c>
      <c r="H19" s="160"/>
      <c r="I19" s="160"/>
      <c r="J19" s="160"/>
      <c r="K19" s="122"/>
      <c r="L19" s="123"/>
      <c r="M19" s="124"/>
      <c r="N19" s="125">
        <f t="shared" si="2"/>
        <v>0</v>
      </c>
      <c r="O19" s="126"/>
      <c r="P19" s="116">
        <f t="shared" si="0"/>
        <v>13</v>
      </c>
    </row>
    <row r="20" spans="1:20" s="117" customFormat="1" ht="14" x14ac:dyDescent="0.3">
      <c r="A20" s="118">
        <v>5</v>
      </c>
      <c r="B20" s="119"/>
      <c r="C20" s="120" t="str">
        <f t="shared" si="1"/>
        <v/>
      </c>
      <c r="D20" s="159"/>
      <c r="E20" s="159"/>
      <c r="F20" s="159"/>
      <c r="G20" s="121" t="str">
        <f>IF(ISTEXT(D20),VLOOKUP(D20,Categories!$B$2:$C$17,2,FALSE),IF(ISNUMBER(D20),VLOOKUP(D20,$B$82:$D$124,3,FALSE),""))</f>
        <v/>
      </c>
      <c r="H20" s="160"/>
      <c r="I20" s="160"/>
      <c r="J20" s="160"/>
      <c r="K20" s="122"/>
      <c r="L20" s="123"/>
      <c r="M20" s="124"/>
      <c r="N20" s="125">
        <f t="shared" si="2"/>
        <v>0</v>
      </c>
      <c r="O20" s="126"/>
      <c r="P20" s="116">
        <f t="shared" si="0"/>
        <v>13</v>
      </c>
    </row>
    <row r="21" spans="1:20" s="117" customFormat="1" ht="14" x14ac:dyDescent="0.3">
      <c r="A21" s="118">
        <v>6</v>
      </c>
      <c r="B21" s="119"/>
      <c r="C21" s="120" t="str">
        <f t="shared" si="1"/>
        <v/>
      </c>
      <c r="D21" s="159"/>
      <c r="E21" s="159"/>
      <c r="F21" s="159"/>
      <c r="G21" s="121" t="str">
        <f>IF(ISTEXT(D21),VLOOKUP(D21,Categories!$B$2:$C$17,2,FALSE),IF(ISNUMBER(D21),VLOOKUP(D21,$B$82:$D$124,3,FALSE),""))</f>
        <v/>
      </c>
      <c r="H21" s="160"/>
      <c r="I21" s="160"/>
      <c r="J21" s="160"/>
      <c r="K21" s="122"/>
      <c r="L21" s="123"/>
      <c r="M21" s="124"/>
      <c r="N21" s="125">
        <f t="shared" si="2"/>
        <v>0</v>
      </c>
      <c r="O21" s="126"/>
      <c r="P21" s="116">
        <f t="shared" si="0"/>
        <v>13</v>
      </c>
    </row>
    <row r="22" spans="1:20" s="117" customFormat="1" ht="14" x14ac:dyDescent="0.3">
      <c r="A22" s="118">
        <v>7</v>
      </c>
      <c r="B22" s="119"/>
      <c r="C22" s="120" t="str">
        <f t="shared" si="1"/>
        <v/>
      </c>
      <c r="D22" s="159"/>
      <c r="E22" s="159"/>
      <c r="F22" s="159"/>
      <c r="G22" s="121" t="str">
        <f>IF(ISTEXT(D22),VLOOKUP(D22,Categories!$B$2:$C$17,2,FALSE),IF(ISNUMBER(D22),VLOOKUP(D22,$B$82:$D$124,3,FALSE),""))</f>
        <v/>
      </c>
      <c r="H22" s="160"/>
      <c r="I22" s="160"/>
      <c r="J22" s="160"/>
      <c r="K22" s="122"/>
      <c r="L22" s="123"/>
      <c r="M22" s="124"/>
      <c r="N22" s="125">
        <f t="shared" si="2"/>
        <v>0</v>
      </c>
      <c r="O22" s="126"/>
      <c r="P22" s="116">
        <f t="shared" si="0"/>
        <v>13</v>
      </c>
    </row>
    <row r="23" spans="1:20" s="117" customFormat="1" ht="14" x14ac:dyDescent="0.3">
      <c r="A23" s="118">
        <v>8</v>
      </c>
      <c r="B23" s="119"/>
      <c r="C23" s="120" t="str">
        <f t="shared" si="1"/>
        <v/>
      </c>
      <c r="D23" s="159"/>
      <c r="E23" s="159"/>
      <c r="F23" s="159"/>
      <c r="G23" s="121" t="str">
        <f>IF(ISTEXT(D23),VLOOKUP(D23,Categories!$B$2:$C$17,2,FALSE),IF(ISNUMBER(D23),VLOOKUP(D23,$B$82:$D$124,3,FALSE),""))</f>
        <v/>
      </c>
      <c r="H23" s="160"/>
      <c r="I23" s="160"/>
      <c r="J23" s="160"/>
      <c r="K23" s="122"/>
      <c r="L23" s="123"/>
      <c r="M23" s="124"/>
      <c r="N23" s="125">
        <f t="shared" si="2"/>
        <v>0</v>
      </c>
      <c r="O23" s="126"/>
      <c r="P23" s="116">
        <f t="shared" si="0"/>
        <v>13</v>
      </c>
    </row>
    <row r="24" spans="1:20" s="117" customFormat="1" ht="14" x14ac:dyDescent="0.3">
      <c r="A24" s="118">
        <v>9</v>
      </c>
      <c r="B24" s="119"/>
      <c r="C24" s="120" t="str">
        <f t="shared" si="1"/>
        <v/>
      </c>
      <c r="D24" s="159"/>
      <c r="E24" s="159"/>
      <c r="F24" s="159"/>
      <c r="G24" s="121" t="str">
        <f>IF(ISTEXT(D24),VLOOKUP(D24,Categories!$B$2:$C$17,2,FALSE),IF(ISNUMBER(D24),VLOOKUP(D24,$B$82:$D$124,3,FALSE),""))</f>
        <v/>
      </c>
      <c r="H24" s="160"/>
      <c r="I24" s="160"/>
      <c r="J24" s="160"/>
      <c r="K24" s="122"/>
      <c r="L24" s="123"/>
      <c r="M24" s="124"/>
      <c r="N24" s="125">
        <f t="shared" si="2"/>
        <v>0</v>
      </c>
      <c r="O24" s="126"/>
      <c r="P24" s="116">
        <f t="shared" si="0"/>
        <v>13</v>
      </c>
    </row>
    <row r="25" spans="1:20" s="117" customFormat="1" ht="14" x14ac:dyDescent="0.3">
      <c r="A25" s="118">
        <v>10</v>
      </c>
      <c r="B25" s="119"/>
      <c r="C25" s="120" t="str">
        <f t="shared" si="1"/>
        <v/>
      </c>
      <c r="D25" s="159"/>
      <c r="E25" s="159"/>
      <c r="F25" s="159"/>
      <c r="G25" s="121" t="str">
        <f>IF(ISTEXT(D25),VLOOKUP(D25,Categories!$B$2:$C$17,2,FALSE),IF(ISNUMBER(D25),VLOOKUP(D25,$B$82:$D$124,3,FALSE),""))</f>
        <v/>
      </c>
      <c r="H25" s="160"/>
      <c r="I25" s="160"/>
      <c r="J25" s="160"/>
      <c r="K25" s="122"/>
      <c r="L25" s="123"/>
      <c r="M25" s="124"/>
      <c r="N25" s="125">
        <f t="shared" si="2"/>
        <v>0</v>
      </c>
      <c r="O25" s="126"/>
      <c r="P25" s="116">
        <f t="shared" si="0"/>
        <v>13</v>
      </c>
    </row>
    <row r="26" spans="1:20" s="117" customFormat="1" ht="14" x14ac:dyDescent="0.3">
      <c r="A26" s="118">
        <v>11</v>
      </c>
      <c r="B26" s="119"/>
      <c r="C26" s="120" t="str">
        <f t="shared" si="1"/>
        <v/>
      </c>
      <c r="D26" s="159"/>
      <c r="E26" s="159"/>
      <c r="F26" s="159"/>
      <c r="G26" s="121" t="str">
        <f>IF(ISTEXT(D26),VLOOKUP(D26,Categories!$B$2:$C$17,2,FALSE),IF(ISNUMBER(D26),VLOOKUP(D26,$B$82:$D$124,3,FALSE),""))</f>
        <v/>
      </c>
      <c r="H26" s="160"/>
      <c r="I26" s="160"/>
      <c r="J26" s="160"/>
      <c r="K26" s="122"/>
      <c r="L26" s="123"/>
      <c r="M26" s="124"/>
      <c r="N26" s="125">
        <f t="shared" si="2"/>
        <v>0</v>
      </c>
      <c r="O26" s="126"/>
      <c r="P26" s="116">
        <f t="shared" si="0"/>
        <v>13</v>
      </c>
    </row>
    <row r="27" spans="1:20" s="117" customFormat="1" ht="14" x14ac:dyDescent="0.3">
      <c r="A27" s="118">
        <v>12</v>
      </c>
      <c r="B27" s="119"/>
      <c r="C27" s="120" t="str">
        <f t="shared" si="1"/>
        <v/>
      </c>
      <c r="D27" s="159"/>
      <c r="E27" s="159"/>
      <c r="F27" s="159"/>
      <c r="G27" s="121" t="str">
        <f>IF(ISTEXT(D27),VLOOKUP(D27,Categories!$B$2:$C$17,2,FALSE),IF(ISNUMBER(D27),VLOOKUP(D27,$B$82:$D$124,3,FALSE),""))</f>
        <v/>
      </c>
      <c r="H27" s="160"/>
      <c r="I27" s="160"/>
      <c r="J27" s="160"/>
      <c r="K27" s="122"/>
      <c r="L27" s="123"/>
      <c r="M27" s="124"/>
      <c r="N27" s="125">
        <f t="shared" si="2"/>
        <v>0</v>
      </c>
      <c r="O27" s="126"/>
      <c r="P27" s="116">
        <f t="shared" si="0"/>
        <v>13</v>
      </c>
    </row>
    <row r="28" spans="1:20" s="117" customFormat="1" ht="14" x14ac:dyDescent="0.3">
      <c r="A28" s="118">
        <v>13</v>
      </c>
      <c r="B28" s="119"/>
      <c r="C28" s="120" t="str">
        <f t="shared" si="1"/>
        <v/>
      </c>
      <c r="D28" s="159"/>
      <c r="E28" s="159"/>
      <c r="F28" s="159"/>
      <c r="G28" s="121" t="str">
        <f>IF(ISTEXT(D28),VLOOKUP(D28,Categories!$B$2:$C$17,2,FALSE),IF(ISNUMBER(D28),VLOOKUP(D28,$B$82:$D$124,3,FALSE),""))</f>
        <v/>
      </c>
      <c r="H28" s="160"/>
      <c r="I28" s="160"/>
      <c r="J28" s="160"/>
      <c r="K28" s="122"/>
      <c r="L28" s="123"/>
      <c r="M28" s="124"/>
      <c r="N28" s="125">
        <f t="shared" si="2"/>
        <v>0</v>
      </c>
      <c r="O28" s="126"/>
      <c r="P28" s="116">
        <f t="shared" si="0"/>
        <v>13</v>
      </c>
    </row>
    <row r="29" spans="1:20" s="117" customFormat="1" ht="14" x14ac:dyDescent="0.3">
      <c r="A29" s="118">
        <v>14</v>
      </c>
      <c r="B29" s="119"/>
      <c r="C29" s="120" t="str">
        <f t="shared" si="1"/>
        <v/>
      </c>
      <c r="D29" s="159"/>
      <c r="E29" s="159"/>
      <c r="F29" s="159"/>
      <c r="G29" s="121" t="str">
        <f>IF(ISTEXT(D29),VLOOKUP(D29,Categories!$B$2:$C$17,2,FALSE),IF(ISNUMBER(D29),VLOOKUP(D29,$B$82:$D$124,3,FALSE),""))</f>
        <v/>
      </c>
      <c r="H29" s="160"/>
      <c r="I29" s="160"/>
      <c r="J29" s="160"/>
      <c r="K29" s="122"/>
      <c r="L29" s="127"/>
      <c r="M29" s="124"/>
      <c r="N29" s="125">
        <f t="shared" si="2"/>
        <v>0</v>
      </c>
      <c r="O29" s="126"/>
      <c r="P29" s="116">
        <f t="shared" si="0"/>
        <v>13</v>
      </c>
    </row>
    <row r="30" spans="1:20" s="117" customFormat="1" ht="14" x14ac:dyDescent="0.3">
      <c r="A30" s="118">
        <v>15</v>
      </c>
      <c r="B30" s="128"/>
      <c r="C30" s="120" t="str">
        <f t="shared" si="1"/>
        <v/>
      </c>
      <c r="D30" s="159"/>
      <c r="E30" s="159"/>
      <c r="F30" s="159"/>
      <c r="G30" s="129" t="str">
        <f>IF(ISTEXT(D30),VLOOKUP(D30,Categories!$B$2:$C$17,2,FALSE),IF(ISNUMBER(D30),VLOOKUP(D30,$B$82:$D$124,3,FALSE),""))</f>
        <v/>
      </c>
      <c r="H30" s="177"/>
      <c r="I30" s="178"/>
      <c r="J30" s="179"/>
      <c r="K30" s="130"/>
      <c r="L30" s="131"/>
      <c r="M30" s="132"/>
      <c r="N30" s="133">
        <f t="shared" si="2"/>
        <v>0</v>
      </c>
      <c r="O30" s="134"/>
      <c r="P30" s="116">
        <f t="shared" si="0"/>
        <v>13</v>
      </c>
    </row>
    <row r="31" spans="1:20" ht="3.75" customHeight="1" x14ac:dyDescent="0.25">
      <c r="A31" s="1"/>
      <c r="B31" s="1"/>
      <c r="C31" s="2"/>
      <c r="D31" s="2"/>
      <c r="E31" s="2"/>
      <c r="F31" s="2"/>
      <c r="G31" s="3"/>
      <c r="H31" s="1"/>
      <c r="I31" s="1"/>
      <c r="J31" s="1"/>
      <c r="K31" s="3"/>
      <c r="L31" s="8"/>
      <c r="M31" s="8"/>
      <c r="N31" s="25"/>
      <c r="O31" s="19"/>
      <c r="P31" s="116">
        <f t="shared" si="0"/>
        <v>13</v>
      </c>
    </row>
    <row r="32" spans="1:20" s="28" customFormat="1" ht="16.5" x14ac:dyDescent="0.25">
      <c r="A32" s="135" t="s">
        <v>235</v>
      </c>
      <c r="B32" s="136"/>
      <c r="C32" s="59"/>
      <c r="D32" s="59"/>
      <c r="E32" s="60"/>
      <c r="F32" s="60"/>
      <c r="G32" s="61"/>
      <c r="H32" s="62"/>
      <c r="I32" s="62"/>
      <c r="J32" s="63"/>
      <c r="K32" s="63"/>
      <c r="L32" s="63" t="s">
        <v>483</v>
      </c>
      <c r="M32" s="186">
        <f>SUM(N16:N30)</f>
        <v>0</v>
      </c>
      <c r="N32" s="186"/>
      <c r="O32" s="64" t="s">
        <v>2</v>
      </c>
      <c r="P32" s="100"/>
      <c r="R32"/>
      <c r="S32"/>
      <c r="T32"/>
    </row>
    <row r="33" spans="1:16" s="28" customFormat="1" ht="3" customHeight="1" x14ac:dyDescent="0.25">
      <c r="A33" s="17"/>
      <c r="B33" s="17"/>
      <c r="C33" s="18"/>
      <c r="D33" s="18"/>
      <c r="E33" s="18"/>
      <c r="F33" s="18"/>
      <c r="G33" s="19"/>
      <c r="H33" s="17"/>
      <c r="I33" s="17"/>
      <c r="J33" s="17"/>
      <c r="K33" s="19"/>
      <c r="L33" s="20"/>
      <c r="M33" s="20"/>
      <c r="N33" s="25"/>
      <c r="O33" s="19"/>
      <c r="P33" s="100"/>
    </row>
    <row r="34" spans="1:16" s="28" customFormat="1" ht="23.25" customHeight="1" x14ac:dyDescent="0.25">
      <c r="A34" s="180" t="s">
        <v>484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2"/>
      <c r="P34" s="100"/>
    </row>
    <row r="35" spans="1:16" s="28" customFormat="1" ht="18" customHeight="1" x14ac:dyDescent="0.25">
      <c r="A35" s="183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5"/>
      <c r="P35" s="100"/>
    </row>
    <row r="36" spans="1:16" s="28" customFormat="1" ht="4.5" customHeight="1" x14ac:dyDescent="0.25">
      <c r="A36" s="17"/>
      <c r="B36" s="17"/>
      <c r="C36" s="18"/>
      <c r="D36" s="18"/>
      <c r="E36" s="18"/>
      <c r="F36" s="18"/>
      <c r="G36" s="19"/>
      <c r="H36" s="17"/>
      <c r="I36" s="17"/>
      <c r="J36" s="17"/>
      <c r="K36" s="19"/>
      <c r="L36" s="20"/>
      <c r="M36" s="20"/>
      <c r="N36" s="25"/>
      <c r="O36" s="19"/>
      <c r="P36" s="100"/>
    </row>
    <row r="37" spans="1:16" s="65" customFormat="1" ht="18.75" customHeight="1" x14ac:dyDescent="0.25">
      <c r="A37" s="170"/>
      <c r="B37" s="170"/>
      <c r="C37" s="170"/>
      <c r="D37" s="170"/>
      <c r="E37" s="170"/>
      <c r="F37" s="97"/>
      <c r="G37" s="97"/>
      <c r="H37" s="172" t="s">
        <v>494</v>
      </c>
      <c r="I37" s="173"/>
      <c r="J37" s="173"/>
      <c r="K37" s="173"/>
      <c r="L37" s="173"/>
      <c r="M37" s="173"/>
      <c r="N37" s="173"/>
      <c r="O37" s="173"/>
      <c r="P37" s="137" t="s">
        <v>186</v>
      </c>
    </row>
    <row r="38" spans="1:16" s="65" customFormat="1" ht="20.25" customHeight="1" x14ac:dyDescent="0.25">
      <c r="A38" s="171"/>
      <c r="B38" s="171"/>
      <c r="C38" s="171"/>
      <c r="D38" s="171"/>
      <c r="E38" s="171"/>
      <c r="F38" s="97"/>
      <c r="G38" s="97"/>
      <c r="H38" s="174"/>
      <c r="I38" s="175"/>
      <c r="J38" s="175"/>
      <c r="K38" s="175"/>
      <c r="L38" s="175"/>
      <c r="M38" s="175"/>
      <c r="N38" s="175"/>
      <c r="O38" s="175"/>
      <c r="P38" s="137"/>
    </row>
    <row r="39" spans="1:16" s="57" customFormat="1" ht="13.5" customHeight="1" x14ac:dyDescent="0.3">
      <c r="A39" s="176" t="s">
        <v>236</v>
      </c>
      <c r="B39" s="176"/>
      <c r="C39" s="176"/>
      <c r="D39" s="176"/>
      <c r="E39" s="176"/>
      <c r="G39" s="58"/>
      <c r="H39" s="176" t="s">
        <v>485</v>
      </c>
      <c r="I39" s="176"/>
      <c r="J39" s="176"/>
      <c r="K39" s="176"/>
      <c r="L39" s="176"/>
      <c r="M39" s="176"/>
      <c r="N39" s="176"/>
      <c r="O39" s="176"/>
      <c r="P39" s="138"/>
    </row>
    <row r="40" spans="1:16" x14ac:dyDescent="0.25">
      <c r="P40" s="100"/>
    </row>
    <row r="41" spans="1:16" x14ac:dyDescent="0.25">
      <c r="P41" s="100"/>
    </row>
    <row r="42" spans="1:16" s="28" customFormat="1" ht="42" customHeight="1" x14ac:dyDescent="0.25">
      <c r="A42" s="17"/>
      <c r="B42" s="187" t="s">
        <v>473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9"/>
      <c r="P42" s="100"/>
    </row>
    <row r="43" spans="1:16" s="28" customFormat="1" ht="25" x14ac:dyDescent="0.25">
      <c r="A43" s="13"/>
      <c r="B43" s="13"/>
      <c r="C43" s="14"/>
      <c r="D43" s="14"/>
      <c r="E43" s="29"/>
      <c r="F43" s="14"/>
      <c r="G43" s="15"/>
      <c r="H43" s="29"/>
      <c r="I43" s="29"/>
      <c r="J43" s="29"/>
      <c r="K43" s="29"/>
      <c r="L43" s="13"/>
      <c r="M43" s="13"/>
      <c r="N43" s="23"/>
      <c r="O43" s="15"/>
      <c r="P43" s="100"/>
    </row>
    <row r="44" spans="1:16" s="28" customFormat="1" ht="14" x14ac:dyDescent="0.25">
      <c r="A44" s="99" t="s">
        <v>471</v>
      </c>
      <c r="B44" s="13"/>
      <c r="C44" s="14"/>
      <c r="D44" s="14"/>
      <c r="E44" s="14"/>
      <c r="F44" s="14"/>
      <c r="G44" s="188" t="str">
        <f>G1</f>
        <v>Please fill in</v>
      </c>
      <c r="H44" s="188"/>
      <c r="I44" s="188"/>
      <c r="J44" s="188"/>
      <c r="K44" s="188"/>
      <c r="L44" s="30"/>
      <c r="M44" s="13"/>
      <c r="N44" s="23"/>
      <c r="O44" s="15"/>
      <c r="P44" s="100"/>
    </row>
    <row r="45" spans="1:16" s="28" customFormat="1" ht="14" x14ac:dyDescent="0.25">
      <c r="A45" s="17" t="s">
        <v>8</v>
      </c>
      <c r="B45" s="13"/>
      <c r="C45" s="14"/>
      <c r="D45" s="14"/>
      <c r="E45" s="14"/>
      <c r="F45" s="14"/>
      <c r="G45" s="189" t="str">
        <f>G2</f>
        <v>1xxxxxxx</v>
      </c>
      <c r="H45" s="188"/>
      <c r="I45" s="97"/>
      <c r="J45" s="97"/>
      <c r="K45" s="13"/>
      <c r="L45" s="30"/>
      <c r="M45" s="13"/>
      <c r="N45" s="23"/>
      <c r="O45" s="15"/>
      <c r="P45" s="100"/>
    </row>
    <row r="46" spans="1:16" s="28" customFormat="1" ht="14" x14ac:dyDescent="0.25">
      <c r="A46" s="13"/>
      <c r="B46" s="13"/>
      <c r="C46" s="14"/>
      <c r="D46" s="14"/>
      <c r="E46" s="14"/>
      <c r="F46" s="14"/>
      <c r="G46" s="97"/>
      <c r="H46" s="97"/>
      <c r="I46" s="97"/>
      <c r="J46" s="97"/>
      <c r="K46" s="13"/>
      <c r="L46" s="30"/>
      <c r="M46" s="13"/>
      <c r="N46" s="23"/>
      <c r="O46" s="15"/>
      <c r="P46" s="100"/>
    </row>
    <row r="47" spans="1:16" s="28" customFormat="1" ht="14" x14ac:dyDescent="0.25">
      <c r="A47" s="13"/>
      <c r="B47" s="13"/>
      <c r="C47" s="14"/>
      <c r="D47" s="14"/>
      <c r="E47" s="14"/>
      <c r="F47" s="14"/>
      <c r="G47" s="97"/>
      <c r="H47" s="97"/>
      <c r="I47" s="97"/>
      <c r="J47" s="97"/>
      <c r="K47" s="13"/>
      <c r="L47" s="30"/>
      <c r="M47" s="13"/>
      <c r="N47" s="23"/>
      <c r="O47" s="15"/>
      <c r="P47" s="100"/>
    </row>
    <row r="48" spans="1:16" s="28" customFormat="1" ht="14" x14ac:dyDescent="0.25">
      <c r="A48" s="12"/>
      <c r="B48" s="13"/>
      <c r="C48" s="14"/>
      <c r="D48" s="14"/>
      <c r="E48" s="14"/>
      <c r="F48" s="14"/>
      <c r="G48" s="15"/>
      <c r="H48" s="13"/>
      <c r="I48" s="13"/>
      <c r="J48" s="13"/>
      <c r="K48" s="15"/>
      <c r="L48" s="13"/>
      <c r="M48" s="13"/>
      <c r="N48" s="23"/>
      <c r="O48" s="15"/>
      <c r="P48" s="100"/>
    </row>
    <row r="49" spans="1:16" s="28" customFormat="1" ht="14" x14ac:dyDescent="0.25">
      <c r="A49" s="44"/>
      <c r="B49" s="45"/>
      <c r="C49" s="46"/>
      <c r="D49" s="190" t="s">
        <v>470</v>
      </c>
      <c r="E49" s="190"/>
      <c r="F49" s="190"/>
      <c r="G49" s="43"/>
      <c r="H49" s="43" t="s">
        <v>0</v>
      </c>
      <c r="I49" s="43"/>
      <c r="J49" s="190" t="s">
        <v>9</v>
      </c>
      <c r="K49" s="190"/>
      <c r="L49" s="190"/>
      <c r="M49" s="168" t="s">
        <v>1</v>
      </c>
      <c r="N49" s="169"/>
      <c r="O49" s="31" t="s">
        <v>10</v>
      </c>
      <c r="P49" s="100"/>
    </row>
    <row r="50" spans="1:16" s="28" customFormat="1" ht="16.5" customHeight="1" x14ac:dyDescent="0.25">
      <c r="A50" s="139">
        <v>1</v>
      </c>
      <c r="B50" s="32"/>
      <c r="C50" s="56" t="str">
        <f>C16</f>
        <v>L-32105-01-10</v>
      </c>
      <c r="D50" s="196">
        <f t="shared" ref="D50:D64" si="3">IF(C50&lt;&gt;"x",IF(ISERROR(VLOOKUP(C50,$C$16:$E$30,2,FALSE)),"",VLOOKUP(C50,$C$16:$E$30,2,FALSE)),"")</f>
        <v>0</v>
      </c>
      <c r="E50" s="196"/>
      <c r="F50" s="196"/>
      <c r="G50" s="196"/>
      <c r="H50" s="33" t="str">
        <f t="shared" ref="H50:H64" si="4">IF(C50&lt;&gt;"x",IF(ISERROR(VLOOKUP(C50,$C$16:$G$30,5,FALSE)),"",VLOOKUP(C50,$C$16:$G$30,5,FALSE)),"")</f>
        <v/>
      </c>
      <c r="I50" s="33"/>
      <c r="J50" s="196" t="str">
        <f t="shared" ref="J50:J64" si="5">IF(M50&lt;&gt;0,$G$7,"")</f>
        <v/>
      </c>
      <c r="K50" s="196"/>
      <c r="L50" s="196"/>
      <c r="M50" s="197">
        <f t="shared" ref="M50:M64" si="6">IF(C50&lt;&gt;"x",SUMIF($C$16:$C$30,C50,$N$16:$N$30),0)</f>
        <v>0</v>
      </c>
      <c r="N50" s="198"/>
      <c r="O50" s="34" t="str">
        <f t="shared" ref="O50:O64" si="7">IF(C50&lt;&gt;"x",IF(ISERROR(VLOOKUP(C50,$C$16:$O$30,13,FALSE)),"",VLOOKUP(C50,$C$16:$O$30,13,FALSE)),"")</f>
        <v>L-32105-01-10</v>
      </c>
      <c r="P50" s="100"/>
    </row>
    <row r="51" spans="1:16" s="28" customFormat="1" ht="14" x14ac:dyDescent="0.25">
      <c r="A51" s="140">
        <v>2</v>
      </c>
      <c r="B51" s="35"/>
      <c r="C51" s="55" t="str">
        <f>IF(C17&lt;&gt;C50,C17,"")</f>
        <v/>
      </c>
      <c r="D51" s="191">
        <f t="shared" si="3"/>
        <v>0</v>
      </c>
      <c r="E51" s="191"/>
      <c r="F51" s="191"/>
      <c r="G51" s="191"/>
      <c r="H51" s="36" t="str">
        <f t="shared" si="4"/>
        <v/>
      </c>
      <c r="I51" s="36"/>
      <c r="J51" s="191" t="str">
        <f t="shared" si="5"/>
        <v/>
      </c>
      <c r="K51" s="191"/>
      <c r="L51" s="191"/>
      <c r="M51" s="192">
        <f t="shared" si="6"/>
        <v>0</v>
      </c>
      <c r="N51" s="193"/>
      <c r="O51" s="37">
        <f t="shared" si="7"/>
        <v>0</v>
      </c>
      <c r="P51" s="100"/>
    </row>
    <row r="52" spans="1:16" s="28" customFormat="1" ht="14" x14ac:dyDescent="0.25">
      <c r="A52" s="140">
        <v>3</v>
      </c>
      <c r="B52" s="35"/>
      <c r="C52" s="55" t="str">
        <f>IF(AND(C18&lt;&gt;C51,C18&lt;&gt;C50),C18,"")</f>
        <v/>
      </c>
      <c r="D52" s="191">
        <f t="shared" si="3"/>
        <v>0</v>
      </c>
      <c r="E52" s="191"/>
      <c r="F52" s="191"/>
      <c r="G52" s="191"/>
      <c r="H52" s="36" t="str">
        <f t="shared" si="4"/>
        <v/>
      </c>
      <c r="I52" s="36"/>
      <c r="J52" s="191" t="str">
        <f t="shared" si="5"/>
        <v/>
      </c>
      <c r="K52" s="191"/>
      <c r="L52" s="191"/>
      <c r="M52" s="192">
        <f t="shared" si="6"/>
        <v>0</v>
      </c>
      <c r="N52" s="193"/>
      <c r="O52" s="37">
        <f t="shared" si="7"/>
        <v>0</v>
      </c>
      <c r="P52" s="100"/>
    </row>
    <row r="53" spans="1:16" s="28" customFormat="1" ht="14" x14ac:dyDescent="0.25">
      <c r="A53" s="140">
        <v>4</v>
      </c>
      <c r="B53" s="35"/>
      <c r="C53" s="55" t="str">
        <f>IF(AND(C19&lt;&gt;C52,C19&lt;&gt;C51,C50&lt;&gt;C19),C19,"")</f>
        <v/>
      </c>
      <c r="D53" s="191">
        <f t="shared" si="3"/>
        <v>0</v>
      </c>
      <c r="E53" s="191"/>
      <c r="F53" s="191"/>
      <c r="G53" s="191"/>
      <c r="H53" s="36" t="str">
        <f t="shared" si="4"/>
        <v/>
      </c>
      <c r="I53" s="36"/>
      <c r="J53" s="191" t="str">
        <f t="shared" si="5"/>
        <v/>
      </c>
      <c r="K53" s="191"/>
      <c r="L53" s="191"/>
      <c r="M53" s="192">
        <f t="shared" si="6"/>
        <v>0</v>
      </c>
      <c r="N53" s="193"/>
      <c r="O53" s="37">
        <f t="shared" si="7"/>
        <v>0</v>
      </c>
      <c r="P53" s="100"/>
    </row>
    <row r="54" spans="1:16" s="28" customFormat="1" ht="14" x14ac:dyDescent="0.25">
      <c r="A54" s="140">
        <v>5</v>
      </c>
      <c r="B54" s="35"/>
      <c r="C54" s="55" t="str">
        <f>IF(AND(C20&lt;&gt;C53,C20&lt;&gt;C52,C51&lt;&gt;C20,C20&lt;&gt;C50),C20,"")</f>
        <v/>
      </c>
      <c r="D54" s="191">
        <f t="shared" si="3"/>
        <v>0</v>
      </c>
      <c r="E54" s="191"/>
      <c r="F54" s="191"/>
      <c r="G54" s="191"/>
      <c r="H54" s="36" t="str">
        <f t="shared" si="4"/>
        <v/>
      </c>
      <c r="I54" s="36"/>
      <c r="J54" s="191" t="str">
        <f t="shared" si="5"/>
        <v/>
      </c>
      <c r="K54" s="191"/>
      <c r="L54" s="191"/>
      <c r="M54" s="192">
        <f t="shared" si="6"/>
        <v>0</v>
      </c>
      <c r="N54" s="193"/>
      <c r="O54" s="37">
        <f t="shared" si="7"/>
        <v>0</v>
      </c>
      <c r="P54" s="100"/>
    </row>
    <row r="55" spans="1:16" s="28" customFormat="1" ht="14" x14ac:dyDescent="0.25">
      <c r="A55" s="140">
        <v>6</v>
      </c>
      <c r="B55" s="35"/>
      <c r="C55" s="55" t="str">
        <f>IF(AND(C21&lt;&gt;C54,C21&lt;&gt;C53,C52&lt;&gt;C21,C21&lt;&gt;C51,C50&lt;&gt;C21),C21,"")</f>
        <v/>
      </c>
      <c r="D55" s="191">
        <f t="shared" si="3"/>
        <v>0</v>
      </c>
      <c r="E55" s="191"/>
      <c r="F55" s="191"/>
      <c r="G55" s="191"/>
      <c r="H55" s="36" t="str">
        <f t="shared" si="4"/>
        <v/>
      </c>
      <c r="I55" s="36"/>
      <c r="J55" s="191" t="str">
        <f t="shared" si="5"/>
        <v/>
      </c>
      <c r="K55" s="191"/>
      <c r="L55" s="191"/>
      <c r="M55" s="192">
        <f t="shared" si="6"/>
        <v>0</v>
      </c>
      <c r="N55" s="193"/>
      <c r="O55" s="37">
        <f t="shared" si="7"/>
        <v>0</v>
      </c>
      <c r="P55" s="100"/>
    </row>
    <row r="56" spans="1:16" s="28" customFormat="1" ht="14" x14ac:dyDescent="0.25">
      <c r="A56" s="140">
        <v>7</v>
      </c>
      <c r="B56" s="35"/>
      <c r="C56" s="55" t="str">
        <f>IF(AND(C22&lt;&gt;C55,C22&lt;&gt;C54,C53&lt;&gt;C22,C22&lt;&gt;C52,C51&lt;&gt;C22,C50&lt;&gt;C22),C22,"")</f>
        <v/>
      </c>
      <c r="D56" s="191">
        <f t="shared" si="3"/>
        <v>0</v>
      </c>
      <c r="E56" s="191"/>
      <c r="F56" s="191"/>
      <c r="G56" s="191"/>
      <c r="H56" s="36" t="str">
        <f t="shared" si="4"/>
        <v/>
      </c>
      <c r="I56" s="36"/>
      <c r="J56" s="191" t="str">
        <f t="shared" si="5"/>
        <v/>
      </c>
      <c r="K56" s="191"/>
      <c r="L56" s="191"/>
      <c r="M56" s="192">
        <f t="shared" si="6"/>
        <v>0</v>
      </c>
      <c r="N56" s="193"/>
      <c r="O56" s="37">
        <f t="shared" si="7"/>
        <v>0</v>
      </c>
      <c r="P56" s="100"/>
    </row>
    <row r="57" spans="1:16" s="28" customFormat="1" ht="14" x14ac:dyDescent="0.25">
      <c r="A57" s="140">
        <v>8</v>
      </c>
      <c r="B57" s="35"/>
      <c r="C57" s="55" t="str">
        <f>IF(AND(C23&lt;&gt;C56,C23&lt;&gt;C55,C54&lt;&gt;C23,C23&lt;&gt;C53,C52&lt;&gt;C23,C51&lt;&gt;C23,C23&lt;&gt;C50),C23,"")</f>
        <v/>
      </c>
      <c r="D57" s="191">
        <f t="shared" si="3"/>
        <v>0</v>
      </c>
      <c r="E57" s="191"/>
      <c r="F57" s="191"/>
      <c r="G57" s="191"/>
      <c r="H57" s="36" t="str">
        <f t="shared" si="4"/>
        <v/>
      </c>
      <c r="I57" s="36"/>
      <c r="J57" s="191" t="str">
        <f t="shared" si="5"/>
        <v/>
      </c>
      <c r="K57" s="191"/>
      <c r="L57" s="191"/>
      <c r="M57" s="192">
        <f t="shared" si="6"/>
        <v>0</v>
      </c>
      <c r="N57" s="193"/>
      <c r="O57" s="37">
        <f t="shared" si="7"/>
        <v>0</v>
      </c>
      <c r="P57" s="100"/>
    </row>
    <row r="58" spans="1:16" s="28" customFormat="1" ht="14" x14ac:dyDescent="0.25">
      <c r="A58" s="140">
        <v>9</v>
      </c>
      <c r="B58" s="35"/>
      <c r="C58" s="55" t="str">
        <f>IF(AND(C24&lt;&gt;C57,C24&lt;&gt;C56,C55&lt;&gt;C24,C24&lt;&gt;C54,C53&lt;&gt;C24,C52&lt;&gt;C24,C24&lt;&gt;C51,C24&lt;&gt;C50),C24,"")</f>
        <v/>
      </c>
      <c r="D58" s="191">
        <f t="shared" si="3"/>
        <v>0</v>
      </c>
      <c r="E58" s="191"/>
      <c r="F58" s="191"/>
      <c r="G58" s="191"/>
      <c r="H58" s="36" t="str">
        <f t="shared" si="4"/>
        <v/>
      </c>
      <c r="I58" s="36"/>
      <c r="J58" s="191" t="str">
        <f t="shared" si="5"/>
        <v/>
      </c>
      <c r="K58" s="191"/>
      <c r="L58" s="191"/>
      <c r="M58" s="192">
        <f t="shared" si="6"/>
        <v>0</v>
      </c>
      <c r="N58" s="193"/>
      <c r="O58" s="37">
        <f t="shared" si="7"/>
        <v>0</v>
      </c>
      <c r="P58" s="100"/>
    </row>
    <row r="59" spans="1:16" s="28" customFormat="1" ht="14" x14ac:dyDescent="0.25">
      <c r="A59" s="140">
        <v>10</v>
      </c>
      <c r="B59" s="35"/>
      <c r="C59" s="55" t="str">
        <f>IF(AND(C25&lt;&gt;C58,C25&lt;&gt;C57,C56&lt;&gt;C25,C25&lt;&gt;C55,C54&lt;&gt;C25,C53&lt;&gt;C25,C25&lt;&gt;C52,C25&lt;&gt;C51,C25&lt;&gt;C50),C25,"")</f>
        <v/>
      </c>
      <c r="D59" s="191">
        <f t="shared" si="3"/>
        <v>0</v>
      </c>
      <c r="E59" s="191"/>
      <c r="F59" s="191"/>
      <c r="G59" s="191"/>
      <c r="H59" s="36" t="str">
        <f t="shared" si="4"/>
        <v/>
      </c>
      <c r="I59" s="36"/>
      <c r="J59" s="191" t="str">
        <f t="shared" si="5"/>
        <v/>
      </c>
      <c r="K59" s="191"/>
      <c r="L59" s="191"/>
      <c r="M59" s="192">
        <f t="shared" si="6"/>
        <v>0</v>
      </c>
      <c r="N59" s="193"/>
      <c r="O59" s="37">
        <f t="shared" si="7"/>
        <v>0</v>
      </c>
      <c r="P59" s="100"/>
    </row>
    <row r="60" spans="1:16" s="28" customFormat="1" ht="14" x14ac:dyDescent="0.25">
      <c r="A60" s="140">
        <v>11</v>
      </c>
      <c r="B60" s="35"/>
      <c r="C60" s="55" t="str">
        <f>IF(AND(C26&lt;&gt;C59,C26&lt;&gt;C58,C57&lt;&gt;C26,C26&lt;&gt;C56,C55&lt;&gt;C26,C54&lt;&gt;C26,C26&lt;&gt;C53,C26&lt;&gt;C52,C26&lt;&gt;C51,C26&lt;&gt;C50),C26,"")</f>
        <v/>
      </c>
      <c r="D60" s="191">
        <f t="shared" si="3"/>
        <v>0</v>
      </c>
      <c r="E60" s="191"/>
      <c r="F60" s="191"/>
      <c r="G60" s="191"/>
      <c r="H60" s="36" t="str">
        <f t="shared" si="4"/>
        <v/>
      </c>
      <c r="I60" s="36"/>
      <c r="J60" s="191" t="str">
        <f t="shared" si="5"/>
        <v/>
      </c>
      <c r="K60" s="191"/>
      <c r="L60" s="191"/>
      <c r="M60" s="192">
        <f t="shared" si="6"/>
        <v>0</v>
      </c>
      <c r="N60" s="193"/>
      <c r="O60" s="37">
        <f t="shared" si="7"/>
        <v>0</v>
      </c>
      <c r="P60" s="100"/>
    </row>
    <row r="61" spans="1:16" s="28" customFormat="1" ht="14" x14ac:dyDescent="0.25">
      <c r="A61" s="140">
        <v>12</v>
      </c>
      <c r="B61" s="35"/>
      <c r="C61" s="55" t="str">
        <f>IF(AND(C27&lt;&gt;C60,C27&lt;&gt;C59,C58&lt;&gt;C27,C27&lt;&gt;C57,C56&lt;&gt;C27,C55&lt;&gt;C27,C27&lt;&gt;C54,C27&lt;&gt;C53,C27&lt;&gt;C52,C27&lt;&gt;C51,C27&lt;&gt;C50),C27,"")</f>
        <v/>
      </c>
      <c r="D61" s="191">
        <f t="shared" si="3"/>
        <v>0</v>
      </c>
      <c r="E61" s="191"/>
      <c r="F61" s="191"/>
      <c r="G61" s="191"/>
      <c r="H61" s="36" t="str">
        <f t="shared" si="4"/>
        <v/>
      </c>
      <c r="I61" s="36"/>
      <c r="J61" s="191" t="str">
        <f t="shared" si="5"/>
        <v/>
      </c>
      <c r="K61" s="191"/>
      <c r="L61" s="191"/>
      <c r="M61" s="192">
        <f t="shared" si="6"/>
        <v>0</v>
      </c>
      <c r="N61" s="193"/>
      <c r="O61" s="37">
        <f t="shared" si="7"/>
        <v>0</v>
      </c>
      <c r="P61" s="100"/>
    </row>
    <row r="62" spans="1:16" s="28" customFormat="1" ht="14" x14ac:dyDescent="0.25">
      <c r="A62" s="140">
        <v>13</v>
      </c>
      <c r="B62" s="35"/>
      <c r="C62" s="55" t="str">
        <f>IF(AND(C28&lt;&gt;C61,C28&lt;&gt;C60,C59&lt;&gt;C28,C28&lt;&gt;C58,C57&lt;&gt;C28,C56&lt;&gt;C28,C28&lt;&gt;C55,C28&lt;&gt;C54,C28&lt;&gt;C53,C28&lt;&gt;C52,C28&lt;&gt;C51,C28&lt;&gt;C50),C28,"")</f>
        <v/>
      </c>
      <c r="D62" s="191">
        <f t="shared" si="3"/>
        <v>0</v>
      </c>
      <c r="E62" s="191"/>
      <c r="F62" s="191"/>
      <c r="G62" s="191"/>
      <c r="H62" s="36" t="str">
        <f t="shared" si="4"/>
        <v/>
      </c>
      <c r="I62" s="36"/>
      <c r="J62" s="191" t="str">
        <f t="shared" si="5"/>
        <v/>
      </c>
      <c r="K62" s="191"/>
      <c r="L62" s="191"/>
      <c r="M62" s="192">
        <f t="shared" si="6"/>
        <v>0</v>
      </c>
      <c r="N62" s="193"/>
      <c r="O62" s="37">
        <f t="shared" si="7"/>
        <v>0</v>
      </c>
      <c r="P62" s="100"/>
    </row>
    <row r="63" spans="1:16" s="28" customFormat="1" ht="14" x14ac:dyDescent="0.25">
      <c r="A63" s="140">
        <v>14</v>
      </c>
      <c r="B63" s="35"/>
      <c r="C63" s="55" t="str">
        <f>IF(AND(C29&lt;&gt;C62,C29&lt;&gt;C61,C60&lt;&gt;C29,C29&lt;&gt;C59,C58&lt;&gt;C29,C57&lt;&gt;C29,C29&lt;&gt;C56,C29&lt;&gt;C55,C29&lt;&gt;C54,C29&lt;&gt;C53,C29&lt;&gt;C52,C29&lt;&gt;C51,C29&lt;&gt;C50),C29,"")</f>
        <v/>
      </c>
      <c r="D63" s="191">
        <f t="shared" si="3"/>
        <v>0</v>
      </c>
      <c r="E63" s="191"/>
      <c r="F63" s="191"/>
      <c r="G63" s="191"/>
      <c r="H63" s="36" t="str">
        <f t="shared" si="4"/>
        <v/>
      </c>
      <c r="I63" s="36"/>
      <c r="J63" s="191" t="str">
        <f t="shared" si="5"/>
        <v/>
      </c>
      <c r="K63" s="191"/>
      <c r="L63" s="191"/>
      <c r="M63" s="192">
        <f t="shared" si="6"/>
        <v>0</v>
      </c>
      <c r="N63" s="193"/>
      <c r="O63" s="37">
        <f t="shared" si="7"/>
        <v>0</v>
      </c>
      <c r="P63" s="100"/>
    </row>
    <row r="64" spans="1:16" s="28" customFormat="1" ht="14" x14ac:dyDescent="0.25">
      <c r="A64" s="140">
        <v>15</v>
      </c>
      <c r="B64" s="35"/>
      <c r="C64" s="55" t="str">
        <f>IF(AND(C30&lt;&gt;C63,C30&lt;&gt;C62,C61&lt;&gt;C30,C30&lt;&gt;C60,C59&lt;&gt;C30,C58&lt;&gt;C30,C30&lt;&gt;C57,C30&lt;&gt;C56,C30&lt;&gt;C55,C30&lt;&gt;C54,C30&lt;&gt;C53,C30&lt;&gt;C52,C30&lt;&gt;C51,C30&lt;&gt;C50),C30,"")</f>
        <v/>
      </c>
      <c r="D64" s="191">
        <f t="shared" si="3"/>
        <v>0</v>
      </c>
      <c r="E64" s="191"/>
      <c r="F64" s="191"/>
      <c r="G64" s="98"/>
      <c r="H64" s="38" t="str">
        <f t="shared" si="4"/>
        <v/>
      </c>
      <c r="I64" s="36"/>
      <c r="J64" s="98" t="str">
        <f t="shared" si="5"/>
        <v/>
      </c>
      <c r="K64" s="98"/>
      <c r="L64" s="98"/>
      <c r="M64" s="192">
        <f t="shared" si="6"/>
        <v>0</v>
      </c>
      <c r="N64" s="193"/>
      <c r="O64" s="37">
        <f t="shared" si="7"/>
        <v>0</v>
      </c>
      <c r="P64" s="100"/>
    </row>
    <row r="65" spans="1:16" s="28" customFormat="1" ht="15.5" x14ac:dyDescent="0.25">
      <c r="A65" s="47" t="s">
        <v>184</v>
      </c>
      <c r="B65" s="48"/>
      <c r="C65" s="49"/>
      <c r="D65" s="50"/>
      <c r="E65" s="50"/>
      <c r="F65" s="50"/>
      <c r="G65" s="51"/>
      <c r="H65" s="39"/>
      <c r="I65" s="52"/>
      <c r="J65" s="52"/>
      <c r="K65" s="52"/>
      <c r="L65" s="52"/>
      <c r="M65" s="194">
        <f>SUM(M50:M64)</f>
        <v>0</v>
      </c>
      <c r="N65" s="195"/>
      <c r="O65" s="141" t="s">
        <v>2</v>
      </c>
      <c r="P65" s="100"/>
    </row>
    <row r="66" spans="1:16" s="28" customFormat="1" ht="14" hidden="1" collapsed="1" x14ac:dyDescent="0.25">
      <c r="A66" s="17"/>
      <c r="B66" s="1" t="s">
        <v>487</v>
      </c>
      <c r="C66" s="18"/>
      <c r="D66" s="18"/>
      <c r="E66" s="18"/>
      <c r="F66" s="18"/>
      <c r="G66" s="19"/>
      <c r="H66" s="17"/>
      <c r="I66" s="17"/>
      <c r="J66" s="17"/>
      <c r="K66" s="19"/>
      <c r="L66" s="17"/>
      <c r="M66" s="17"/>
      <c r="N66" s="26"/>
      <c r="O66" s="19"/>
      <c r="P66" s="100"/>
    </row>
    <row r="67" spans="1:16" s="28" customFormat="1" ht="14" hidden="1" outlineLevel="1" x14ac:dyDescent="0.25">
      <c r="A67" s="17"/>
      <c r="B67" s="1" t="s">
        <v>242</v>
      </c>
      <c r="C67" s="18"/>
      <c r="D67" s="18"/>
      <c r="E67" s="18"/>
      <c r="F67" s="18"/>
      <c r="G67" s="19"/>
      <c r="H67" s="17"/>
      <c r="I67" s="17"/>
      <c r="J67" s="17"/>
      <c r="K67" s="19"/>
      <c r="L67" s="17"/>
      <c r="M67" s="17"/>
      <c r="N67" s="26"/>
      <c r="O67" s="19"/>
      <c r="P67" s="100"/>
    </row>
    <row r="68" spans="1:16" s="28" customFormat="1" ht="14" hidden="1" outlineLevel="1" x14ac:dyDescent="0.25">
      <c r="A68" s="17"/>
      <c r="B68" s="1" t="s">
        <v>245</v>
      </c>
      <c r="C68" s="18"/>
      <c r="D68" s="18"/>
      <c r="E68" s="18"/>
      <c r="F68" s="18"/>
      <c r="G68" s="19"/>
      <c r="H68" s="17"/>
      <c r="I68" s="17"/>
      <c r="J68" s="17"/>
      <c r="K68" s="19"/>
      <c r="L68" s="17"/>
      <c r="M68" s="17"/>
      <c r="N68" s="26"/>
      <c r="O68" s="19"/>
      <c r="P68" s="100"/>
    </row>
    <row r="69" spans="1:16" ht="14" hidden="1" outlineLevel="1" x14ac:dyDescent="0.25">
      <c r="A69" s="1"/>
      <c r="B69" s="1" t="s">
        <v>248</v>
      </c>
      <c r="C69" s="2"/>
      <c r="D69" s="2"/>
      <c r="E69" s="2"/>
      <c r="F69" s="2"/>
      <c r="G69" s="3"/>
      <c r="H69" s="1"/>
      <c r="I69" s="1"/>
      <c r="J69" s="1"/>
      <c r="K69" s="3"/>
      <c r="L69" s="1"/>
      <c r="M69" s="1"/>
      <c r="N69" s="26"/>
      <c r="O69" s="3"/>
    </row>
    <row r="70" spans="1:16" ht="14" hidden="1" outlineLevel="1" x14ac:dyDescent="0.25">
      <c r="A70" s="1"/>
      <c r="B70" s="1" t="s">
        <v>250</v>
      </c>
      <c r="C70" s="2"/>
      <c r="D70" s="2"/>
      <c r="E70" s="2"/>
      <c r="F70" s="2"/>
      <c r="G70" s="3"/>
      <c r="H70" s="1"/>
      <c r="I70" s="1"/>
      <c r="J70" s="1"/>
      <c r="K70" s="3"/>
      <c r="L70" s="1"/>
      <c r="M70" s="1"/>
      <c r="N70" s="26"/>
      <c r="O70" s="3"/>
    </row>
    <row r="71" spans="1:16" ht="14" hidden="1" outlineLevel="1" x14ac:dyDescent="0.25">
      <c r="A71" s="1"/>
      <c r="B71" s="1" t="s">
        <v>253</v>
      </c>
      <c r="C71" s="2"/>
      <c r="D71" s="2"/>
      <c r="E71" s="2"/>
      <c r="F71" s="2"/>
      <c r="G71" s="3"/>
      <c r="H71" s="1"/>
      <c r="I71" s="1"/>
      <c r="J71" s="1"/>
      <c r="K71" s="3"/>
      <c r="L71" s="1"/>
      <c r="M71" s="1"/>
      <c r="N71" s="26"/>
      <c r="O71" s="3"/>
    </row>
    <row r="72" spans="1:16" ht="14" hidden="1" outlineLevel="1" x14ac:dyDescent="0.25">
      <c r="A72" s="1"/>
      <c r="B72" s="1" t="s">
        <v>256</v>
      </c>
      <c r="C72" s="2"/>
      <c r="D72" s="2"/>
      <c r="E72" s="2"/>
      <c r="F72" s="2"/>
      <c r="G72" s="3"/>
      <c r="H72" s="1"/>
      <c r="I72" s="1"/>
      <c r="J72" s="1"/>
      <c r="K72" s="3"/>
      <c r="L72" s="1"/>
      <c r="M72" s="1"/>
      <c r="N72" s="26"/>
      <c r="O72" s="3"/>
    </row>
    <row r="73" spans="1:16" ht="14" hidden="1" outlineLevel="1" x14ac:dyDescent="0.25">
      <c r="A73" s="1"/>
      <c r="B73" s="1" t="s">
        <v>258</v>
      </c>
      <c r="C73" s="2"/>
      <c r="D73" s="2"/>
      <c r="E73" s="2"/>
      <c r="F73" s="2"/>
      <c r="G73" s="3"/>
      <c r="H73" s="1"/>
      <c r="I73" s="1"/>
      <c r="J73" s="1"/>
      <c r="K73" s="3"/>
      <c r="L73" s="1"/>
      <c r="M73" s="1"/>
      <c r="N73" s="26"/>
      <c r="O73" s="3"/>
    </row>
    <row r="74" spans="1:16" ht="14" hidden="1" outlineLevel="1" x14ac:dyDescent="0.25">
      <c r="A74" s="1"/>
      <c r="B74" s="1" t="s">
        <v>260</v>
      </c>
      <c r="C74" s="2"/>
      <c r="D74" s="2"/>
      <c r="E74" s="2"/>
      <c r="F74" s="2"/>
      <c r="G74" s="3"/>
      <c r="H74" s="1"/>
      <c r="I74" s="1"/>
      <c r="J74" s="1"/>
      <c r="K74" s="3"/>
      <c r="L74" s="1"/>
      <c r="M74" s="1"/>
      <c r="N74" s="26"/>
      <c r="O74" s="3"/>
    </row>
    <row r="75" spans="1:16" ht="14" hidden="1" outlineLevel="1" x14ac:dyDescent="0.25">
      <c r="A75" s="1"/>
      <c r="B75" s="1" t="s">
        <v>262</v>
      </c>
      <c r="C75" s="2"/>
      <c r="D75" s="2"/>
      <c r="E75" s="2"/>
      <c r="F75" s="2"/>
      <c r="G75" s="3"/>
      <c r="H75" s="1"/>
      <c r="I75" s="1"/>
      <c r="J75" s="1"/>
      <c r="K75" s="3"/>
      <c r="L75" s="1"/>
      <c r="M75" s="1"/>
      <c r="N75" s="26"/>
      <c r="O75" s="3"/>
    </row>
    <row r="76" spans="1:16" ht="14" hidden="1" outlineLevel="1" x14ac:dyDescent="0.25">
      <c r="A76" s="1"/>
      <c r="B76" s="1" t="s">
        <v>264</v>
      </c>
      <c r="C76" s="2"/>
      <c r="D76" s="2"/>
      <c r="E76" s="2"/>
      <c r="F76" s="2"/>
      <c r="G76" s="3"/>
      <c r="H76" s="1"/>
      <c r="I76" s="1"/>
      <c r="J76" s="1"/>
      <c r="K76" s="3"/>
      <c r="L76" s="1"/>
      <c r="M76" s="1"/>
      <c r="N76" s="26"/>
      <c r="O76" s="3"/>
    </row>
    <row r="77" spans="1:16" ht="14" hidden="1" outlineLevel="1" x14ac:dyDescent="0.25">
      <c r="A77" s="9"/>
      <c r="B77" s="1" t="s">
        <v>266</v>
      </c>
      <c r="C77" s="10"/>
      <c r="D77" s="10"/>
      <c r="E77" s="10"/>
      <c r="F77" s="10"/>
      <c r="G77" s="11"/>
      <c r="H77" s="9"/>
      <c r="I77" s="9"/>
      <c r="J77" s="9"/>
      <c r="K77" s="11"/>
      <c r="L77" s="1"/>
      <c r="M77" s="1"/>
      <c r="N77" s="26"/>
      <c r="O77" s="11"/>
    </row>
    <row r="78" spans="1:16" ht="14" hidden="1" outlineLevel="1" x14ac:dyDescent="0.25">
      <c r="A78" s="1"/>
      <c r="B78" s="1" t="s">
        <v>268</v>
      </c>
      <c r="I78" s="1"/>
      <c r="J78" s="1"/>
      <c r="K78" s="11"/>
      <c r="L78" s="1"/>
      <c r="M78" s="1"/>
      <c r="N78" s="26"/>
      <c r="O78" s="3"/>
    </row>
    <row r="79" spans="1:16" ht="14" hidden="1" outlineLevel="1" x14ac:dyDescent="0.25">
      <c r="A79" s="1"/>
      <c r="B79" s="1" t="s">
        <v>271</v>
      </c>
      <c r="I79" s="1"/>
      <c r="J79" s="1"/>
      <c r="K79" s="11"/>
      <c r="L79" s="1"/>
      <c r="M79" s="1"/>
      <c r="N79" s="26"/>
      <c r="O79" s="3"/>
    </row>
    <row r="80" spans="1:16" ht="14" hidden="1" outlineLevel="1" x14ac:dyDescent="0.25">
      <c r="A80" s="1"/>
      <c r="B80" s="1" t="s">
        <v>273</v>
      </c>
      <c r="I80" s="1"/>
      <c r="J80" s="1"/>
      <c r="K80" s="11"/>
      <c r="L80" s="1"/>
      <c r="M80" s="1"/>
      <c r="N80" s="26"/>
      <c r="O80" s="3"/>
    </row>
    <row r="81" spans="1:15" ht="14" hidden="1" outlineLevel="1" x14ac:dyDescent="0.25">
      <c r="A81" s="1"/>
      <c r="B81" s="1" t="s">
        <v>474</v>
      </c>
      <c r="I81" s="1"/>
      <c r="J81" s="1"/>
      <c r="K81" s="11"/>
      <c r="L81" s="1"/>
      <c r="M81" s="1"/>
      <c r="N81" s="26"/>
      <c r="O81" s="3"/>
    </row>
    <row r="82" spans="1:15" ht="14" hidden="1" outlineLevel="1" x14ac:dyDescent="0.25">
      <c r="A82" s="1"/>
      <c r="B82" s="1">
        <v>306020</v>
      </c>
      <c r="C82" s="2"/>
      <c r="D82" s="53">
        <v>306020</v>
      </c>
      <c r="E82" s="2"/>
      <c r="F82" s="2" t="s">
        <v>6</v>
      </c>
      <c r="G82" s="2"/>
      <c r="H82" s="2"/>
      <c r="I82" s="1"/>
      <c r="J82" s="1"/>
      <c r="K82" s="11"/>
      <c r="L82" s="1"/>
      <c r="M82" s="1"/>
      <c r="N82" s="26"/>
      <c r="O82" s="3"/>
    </row>
    <row r="83" spans="1:15" ht="14" hidden="1" outlineLevel="1" x14ac:dyDescent="0.25">
      <c r="A83" s="1"/>
      <c r="B83" s="53">
        <v>306030</v>
      </c>
      <c r="C83" s="2"/>
      <c r="D83" s="53">
        <v>306030</v>
      </c>
      <c r="E83" s="2"/>
      <c r="F83" s="2" t="s">
        <v>187</v>
      </c>
      <c r="G83" s="3"/>
      <c r="H83" s="1"/>
      <c r="I83" s="1"/>
      <c r="J83" s="1"/>
      <c r="K83" s="11"/>
      <c r="L83" s="1"/>
      <c r="M83" s="1"/>
      <c r="N83" s="26"/>
      <c r="O83" s="3"/>
    </row>
    <row r="84" spans="1:15" ht="14" hidden="1" outlineLevel="1" x14ac:dyDescent="0.25">
      <c r="A84" s="1"/>
      <c r="B84" s="53">
        <v>306900</v>
      </c>
      <c r="C84" s="2"/>
      <c r="D84" s="53">
        <v>306900</v>
      </c>
      <c r="E84" s="2"/>
      <c r="F84" s="2" t="s">
        <v>185</v>
      </c>
      <c r="G84" s="3"/>
      <c r="H84" s="1"/>
      <c r="I84" s="1"/>
      <c r="J84" s="1"/>
      <c r="K84" s="11"/>
      <c r="L84" s="1"/>
      <c r="M84" s="1"/>
      <c r="N84" s="26"/>
      <c r="O84" s="3"/>
    </row>
    <row r="85" spans="1:15" ht="14" hidden="1" outlineLevel="1" x14ac:dyDescent="0.25">
      <c r="A85" s="1"/>
      <c r="B85" s="53">
        <v>310010</v>
      </c>
      <c r="C85" s="2"/>
      <c r="D85" s="53">
        <v>310010</v>
      </c>
      <c r="E85" s="2"/>
      <c r="F85" s="2" t="s">
        <v>188</v>
      </c>
      <c r="G85" s="3"/>
      <c r="H85" s="1"/>
      <c r="I85" s="1"/>
      <c r="J85" s="1"/>
      <c r="K85" s="11"/>
      <c r="L85" s="1"/>
      <c r="M85" s="1"/>
      <c r="N85" s="26"/>
      <c r="O85" s="3"/>
    </row>
    <row r="86" spans="1:15" ht="14" hidden="1" outlineLevel="1" x14ac:dyDescent="0.25">
      <c r="A86" s="1"/>
      <c r="B86" s="53">
        <v>310020</v>
      </c>
      <c r="C86" s="2"/>
      <c r="D86" s="53">
        <v>310020</v>
      </c>
      <c r="E86" s="2"/>
      <c r="F86" s="2" t="s">
        <v>189</v>
      </c>
      <c r="G86" s="3"/>
      <c r="H86" s="1"/>
      <c r="I86" s="1"/>
      <c r="J86" s="1"/>
      <c r="K86" s="11"/>
      <c r="L86" s="1"/>
      <c r="M86" s="1"/>
      <c r="N86" s="26"/>
      <c r="O86" s="3"/>
    </row>
    <row r="87" spans="1:15" ht="14" hidden="1" outlineLevel="1" x14ac:dyDescent="0.25">
      <c r="A87" s="1"/>
      <c r="B87" s="53">
        <v>310030</v>
      </c>
      <c r="C87" s="2"/>
      <c r="D87" s="53">
        <v>310030</v>
      </c>
      <c r="E87" s="2"/>
      <c r="F87" s="2" t="s">
        <v>190</v>
      </c>
      <c r="G87" s="3"/>
      <c r="H87" s="1"/>
      <c r="I87" s="1"/>
      <c r="J87" s="1"/>
      <c r="K87" s="11"/>
      <c r="L87" s="1"/>
      <c r="M87" s="1"/>
      <c r="N87" s="26"/>
      <c r="O87" s="3"/>
    </row>
    <row r="88" spans="1:15" ht="14" hidden="1" outlineLevel="1" x14ac:dyDescent="0.25">
      <c r="A88" s="1"/>
      <c r="B88" s="53">
        <v>310040</v>
      </c>
      <c r="C88" s="2"/>
      <c r="D88" s="53">
        <v>310040</v>
      </c>
      <c r="E88" s="2"/>
      <c r="F88" s="2" t="s">
        <v>224</v>
      </c>
      <c r="G88" s="3"/>
      <c r="H88" s="1"/>
      <c r="I88" s="1"/>
      <c r="J88" s="1"/>
      <c r="K88" s="11"/>
      <c r="L88" s="1"/>
      <c r="M88" s="1"/>
      <c r="N88" s="26"/>
      <c r="O88" s="3"/>
    </row>
    <row r="89" spans="1:15" ht="14" hidden="1" outlineLevel="1" x14ac:dyDescent="0.25">
      <c r="A89" s="1"/>
      <c r="B89" s="53">
        <v>310050</v>
      </c>
      <c r="C89" s="2"/>
      <c r="D89" s="53">
        <v>310050</v>
      </c>
      <c r="E89" s="2"/>
      <c r="F89" s="2" t="s">
        <v>191</v>
      </c>
      <c r="G89" s="3"/>
      <c r="H89" s="1"/>
      <c r="I89" s="1"/>
      <c r="J89" s="1"/>
      <c r="K89" s="11"/>
      <c r="L89" s="1"/>
      <c r="M89" s="1"/>
      <c r="N89" s="26"/>
      <c r="O89" s="3"/>
    </row>
    <row r="90" spans="1:15" ht="14" hidden="1" outlineLevel="1" x14ac:dyDescent="0.25">
      <c r="A90" s="1"/>
      <c r="B90" s="53">
        <v>311900</v>
      </c>
      <c r="C90" s="2"/>
      <c r="D90" s="53">
        <v>311900</v>
      </c>
      <c r="E90" s="2"/>
      <c r="F90" s="2" t="s">
        <v>219</v>
      </c>
      <c r="G90" s="3"/>
      <c r="H90" s="1"/>
      <c r="I90" s="1"/>
      <c r="J90" s="1"/>
      <c r="K90" s="11"/>
      <c r="L90" s="1"/>
      <c r="M90" s="1"/>
      <c r="N90" s="26"/>
      <c r="O90" s="3"/>
    </row>
    <row r="91" spans="1:15" ht="14" hidden="1" outlineLevel="1" x14ac:dyDescent="0.25">
      <c r="A91" s="1"/>
      <c r="B91" s="53">
        <v>312000</v>
      </c>
      <c r="C91" s="2"/>
      <c r="D91" s="53">
        <v>312000</v>
      </c>
      <c r="E91" s="2"/>
      <c r="F91" s="2" t="s">
        <v>220</v>
      </c>
      <c r="G91" s="3" t="s">
        <v>220</v>
      </c>
      <c r="H91" s="1"/>
      <c r="I91" s="1"/>
      <c r="J91" s="1"/>
      <c r="K91" s="11"/>
      <c r="L91" s="1"/>
      <c r="M91" s="1"/>
      <c r="N91" s="26"/>
      <c r="O91" s="3"/>
    </row>
    <row r="92" spans="1:15" ht="14" hidden="1" outlineLevel="1" x14ac:dyDescent="0.25">
      <c r="A92" s="1"/>
      <c r="B92" s="53">
        <v>312010</v>
      </c>
      <c r="C92" s="2"/>
      <c r="D92" s="53">
        <v>312010</v>
      </c>
      <c r="E92" s="2"/>
      <c r="F92" s="2" t="s">
        <v>192</v>
      </c>
      <c r="I92" s="1"/>
      <c r="J92" s="1"/>
      <c r="K92" s="11"/>
      <c r="M92" s="1"/>
      <c r="N92" s="26"/>
      <c r="O92" s="3"/>
    </row>
    <row r="93" spans="1:15" ht="14" hidden="1" outlineLevel="1" x14ac:dyDescent="0.25">
      <c r="A93" s="1"/>
      <c r="B93" s="53">
        <v>312020</v>
      </c>
      <c r="C93" s="2"/>
      <c r="D93" s="53">
        <v>312020</v>
      </c>
      <c r="E93" s="2"/>
      <c r="F93" s="2" t="s">
        <v>193</v>
      </c>
      <c r="I93" s="1"/>
      <c r="J93" s="1"/>
      <c r="K93" s="11"/>
      <c r="M93" s="1"/>
      <c r="N93" s="26"/>
      <c r="O93" s="3"/>
    </row>
    <row r="94" spans="1:15" ht="14" hidden="1" outlineLevel="1" x14ac:dyDescent="0.25">
      <c r="A94" s="1"/>
      <c r="B94" s="53">
        <v>313000</v>
      </c>
      <c r="C94" s="2"/>
      <c r="D94" s="53">
        <v>313000</v>
      </c>
      <c r="E94" s="2"/>
      <c r="F94" s="2" t="s">
        <v>174</v>
      </c>
      <c r="I94" s="1"/>
      <c r="J94" s="1"/>
      <c r="K94" s="11"/>
      <c r="M94" s="1"/>
      <c r="N94" s="26"/>
      <c r="O94" s="3"/>
    </row>
    <row r="95" spans="1:15" ht="14" hidden="1" outlineLevel="1" x14ac:dyDescent="0.25">
      <c r="B95" s="53">
        <v>313010</v>
      </c>
      <c r="D95" s="53">
        <v>313010</v>
      </c>
      <c r="F95" s="2" t="s">
        <v>194</v>
      </c>
      <c r="G95" s="2"/>
      <c r="H95" s="2"/>
      <c r="K95" s="11"/>
      <c r="M95" s="1"/>
    </row>
    <row r="96" spans="1:15" ht="14" hidden="1" outlineLevel="1" x14ac:dyDescent="0.25">
      <c r="B96" s="53">
        <v>314000</v>
      </c>
      <c r="D96" s="53">
        <v>314000</v>
      </c>
      <c r="F96" s="2" t="s">
        <v>195</v>
      </c>
      <c r="G96" s="2"/>
      <c r="H96" s="2"/>
      <c r="K96" s="11"/>
      <c r="M96" s="1"/>
    </row>
    <row r="97" spans="1:20" ht="14" hidden="1" outlineLevel="1" x14ac:dyDescent="0.3">
      <c r="B97" s="53">
        <v>314010</v>
      </c>
      <c r="D97" s="53">
        <v>314010</v>
      </c>
      <c r="F97" s="66" t="s">
        <v>196</v>
      </c>
      <c r="G97" s="67"/>
      <c r="H97" s="67"/>
      <c r="K97" s="11"/>
      <c r="M97" s="1"/>
    </row>
    <row r="98" spans="1:20" s="21" customFormat="1" ht="14" hidden="1" outlineLevel="1" x14ac:dyDescent="0.3">
      <c r="A98"/>
      <c r="B98" s="53">
        <v>321200</v>
      </c>
      <c r="C98"/>
      <c r="D98" s="53">
        <v>321200</v>
      </c>
      <c r="E98"/>
      <c r="F98" s="66" t="s">
        <v>197</v>
      </c>
      <c r="G98" s="67"/>
      <c r="H98" s="67"/>
      <c r="I98"/>
      <c r="J98"/>
      <c r="K98" s="11"/>
      <c r="L98"/>
      <c r="M98" s="1"/>
      <c r="O98"/>
      <c r="P98"/>
      <c r="Q98"/>
      <c r="R98"/>
      <c r="S98"/>
      <c r="T98"/>
    </row>
    <row r="99" spans="1:20" s="21" customFormat="1" ht="14" hidden="1" outlineLevel="1" x14ac:dyDescent="0.3">
      <c r="A99"/>
      <c r="B99" s="53">
        <v>321350</v>
      </c>
      <c r="C99"/>
      <c r="D99" s="53">
        <v>321350</v>
      </c>
      <c r="E99"/>
      <c r="F99" s="66" t="s">
        <v>198</v>
      </c>
      <c r="G99" s="67"/>
      <c r="H99" s="67"/>
      <c r="I99"/>
      <c r="J99"/>
      <c r="K99" s="11"/>
      <c r="L99"/>
      <c r="M99"/>
      <c r="O99"/>
      <c r="P99"/>
      <c r="Q99"/>
      <c r="R99"/>
      <c r="S99"/>
      <c r="T99"/>
    </row>
    <row r="100" spans="1:20" s="21" customFormat="1" ht="14" hidden="1" outlineLevel="1" x14ac:dyDescent="0.3">
      <c r="A100"/>
      <c r="B100" s="53">
        <v>321360</v>
      </c>
      <c r="C100"/>
      <c r="D100" s="53">
        <v>321360</v>
      </c>
      <c r="E100"/>
      <c r="F100" s="66" t="s">
        <v>199</v>
      </c>
      <c r="G100" s="67"/>
      <c r="H100" s="67"/>
      <c r="I100"/>
      <c r="J100"/>
      <c r="K100" s="11"/>
      <c r="L100"/>
      <c r="M100"/>
      <c r="O100"/>
      <c r="P100"/>
      <c r="Q100"/>
      <c r="R100"/>
      <c r="S100"/>
      <c r="T100"/>
    </row>
    <row r="101" spans="1:20" s="21" customFormat="1" ht="14" hidden="1" outlineLevel="1" x14ac:dyDescent="0.3">
      <c r="A101"/>
      <c r="B101" s="53">
        <v>321990</v>
      </c>
      <c r="C101"/>
      <c r="D101" s="53">
        <v>321990</v>
      </c>
      <c r="E101"/>
      <c r="F101" s="66" t="s">
        <v>200</v>
      </c>
      <c r="G101" s="67"/>
      <c r="H101" s="67"/>
      <c r="I101"/>
      <c r="J101"/>
      <c r="K101" s="11"/>
      <c r="L101"/>
      <c r="M101"/>
      <c r="O101"/>
      <c r="P101"/>
      <c r="Q101"/>
      <c r="R101"/>
      <c r="S101"/>
      <c r="T101"/>
    </row>
    <row r="102" spans="1:20" s="21" customFormat="1" ht="14" hidden="1" outlineLevel="1" x14ac:dyDescent="0.3">
      <c r="A102"/>
      <c r="B102" s="53">
        <v>322000</v>
      </c>
      <c r="C102"/>
      <c r="D102" s="53">
        <v>322000</v>
      </c>
      <c r="E102"/>
      <c r="F102" s="66" t="s">
        <v>183</v>
      </c>
      <c r="G102" s="67"/>
      <c r="H102" s="67"/>
      <c r="I102"/>
      <c r="J102"/>
      <c r="K102" s="11"/>
      <c r="L102"/>
      <c r="M102"/>
      <c r="O102"/>
      <c r="P102"/>
      <c r="Q102"/>
      <c r="R102"/>
      <c r="S102"/>
      <c r="T102"/>
    </row>
    <row r="103" spans="1:20" s="21" customFormat="1" ht="14" hidden="1" outlineLevel="1" x14ac:dyDescent="0.3">
      <c r="A103"/>
      <c r="B103" s="53">
        <v>322010</v>
      </c>
      <c r="C103"/>
      <c r="D103" s="53">
        <v>322010</v>
      </c>
      <c r="E103"/>
      <c r="F103" s="66" t="s">
        <v>173</v>
      </c>
      <c r="G103" s="67"/>
      <c r="H103" s="67"/>
      <c r="I103"/>
      <c r="J103"/>
      <c r="K103" s="11"/>
      <c r="L103"/>
      <c r="M103"/>
      <c r="O103"/>
      <c r="P103"/>
      <c r="Q103"/>
      <c r="R103"/>
      <c r="S103"/>
      <c r="T103"/>
    </row>
    <row r="104" spans="1:20" s="21" customFormat="1" ht="14" hidden="1" outlineLevel="1" x14ac:dyDescent="0.3">
      <c r="A104"/>
      <c r="B104" s="53">
        <v>322020</v>
      </c>
      <c r="C104"/>
      <c r="D104" s="53">
        <v>322020</v>
      </c>
      <c r="E104"/>
      <c r="F104" s="66" t="s">
        <v>7</v>
      </c>
      <c r="G104" s="67"/>
      <c r="H104" s="67"/>
      <c r="I104"/>
      <c r="J104"/>
      <c r="K104" s="11"/>
      <c r="L104"/>
      <c r="M104"/>
      <c r="O104"/>
      <c r="P104"/>
      <c r="Q104"/>
      <c r="R104"/>
      <c r="S104"/>
      <c r="T104"/>
    </row>
    <row r="105" spans="1:20" s="21" customFormat="1" ht="14" hidden="1" outlineLevel="1" x14ac:dyDescent="0.3">
      <c r="A105"/>
      <c r="B105" s="53">
        <v>322300</v>
      </c>
      <c r="C105"/>
      <c r="D105" s="53">
        <v>322300</v>
      </c>
      <c r="E105"/>
      <c r="F105" s="66" t="s">
        <v>225</v>
      </c>
      <c r="G105" s="67"/>
      <c r="H105" s="67"/>
      <c r="I105"/>
      <c r="J105"/>
      <c r="K105" s="11"/>
      <c r="L105"/>
      <c r="M105"/>
      <c r="O105"/>
      <c r="P105"/>
      <c r="Q105"/>
      <c r="R105"/>
      <c r="S105"/>
      <c r="T105"/>
    </row>
    <row r="106" spans="1:20" s="21" customFormat="1" ht="14" hidden="1" outlineLevel="1" x14ac:dyDescent="0.3">
      <c r="A106"/>
      <c r="B106" s="53">
        <v>324010</v>
      </c>
      <c r="C106"/>
      <c r="D106" s="53">
        <v>324010</v>
      </c>
      <c r="E106"/>
      <c r="F106" s="66" t="s">
        <v>201</v>
      </c>
      <c r="G106" s="67"/>
      <c r="H106" s="67"/>
      <c r="I106"/>
      <c r="J106"/>
      <c r="K106" s="11"/>
      <c r="L106"/>
      <c r="M106"/>
      <c r="O106"/>
      <c r="P106"/>
      <c r="Q106"/>
      <c r="R106"/>
      <c r="S106"/>
      <c r="T106"/>
    </row>
    <row r="107" spans="1:20" s="21" customFormat="1" ht="14" hidden="1" outlineLevel="1" x14ac:dyDescent="0.3">
      <c r="A107"/>
      <c r="B107" s="53">
        <v>324300</v>
      </c>
      <c r="C107"/>
      <c r="D107" s="53">
        <v>324300</v>
      </c>
      <c r="E107"/>
      <c r="F107" s="66" t="s">
        <v>202</v>
      </c>
      <c r="G107" s="67"/>
      <c r="H107" s="67"/>
      <c r="I107"/>
      <c r="J107"/>
      <c r="K107" s="11"/>
      <c r="L107"/>
      <c r="M107"/>
      <c r="O107"/>
      <c r="P107"/>
      <c r="Q107"/>
      <c r="R107"/>
      <c r="S107"/>
      <c r="T107"/>
    </row>
    <row r="108" spans="1:20" s="21" customFormat="1" ht="14" hidden="1" outlineLevel="1" x14ac:dyDescent="0.3">
      <c r="A108"/>
      <c r="B108" s="53">
        <v>324400</v>
      </c>
      <c r="C108"/>
      <c r="D108" s="53">
        <v>324400</v>
      </c>
      <c r="E108"/>
      <c r="F108" s="66" t="s">
        <v>203</v>
      </c>
      <c r="G108" s="67"/>
      <c r="H108" s="67"/>
      <c r="I108"/>
      <c r="J108"/>
      <c r="K108"/>
      <c r="L108"/>
      <c r="M108"/>
      <c r="O108"/>
      <c r="P108"/>
      <c r="Q108"/>
      <c r="R108"/>
      <c r="S108"/>
      <c r="T108"/>
    </row>
    <row r="109" spans="1:20" s="21" customFormat="1" ht="14" hidden="1" outlineLevel="1" x14ac:dyDescent="0.3">
      <c r="A109"/>
      <c r="B109" s="53">
        <v>325000</v>
      </c>
      <c r="C109"/>
      <c r="D109" s="53">
        <v>325000</v>
      </c>
      <c r="E109"/>
      <c r="F109" s="66" t="s">
        <v>204</v>
      </c>
      <c r="G109" s="67"/>
      <c r="H109" s="67"/>
      <c r="I109"/>
      <c r="J109"/>
      <c r="K109"/>
      <c r="L109"/>
      <c r="M109"/>
      <c r="O109"/>
      <c r="P109"/>
      <c r="Q109"/>
      <c r="R109"/>
      <c r="S109"/>
      <c r="T109"/>
    </row>
    <row r="110" spans="1:20" s="21" customFormat="1" ht="14" hidden="1" outlineLevel="1" x14ac:dyDescent="0.3">
      <c r="A110"/>
      <c r="B110" s="53">
        <v>325010</v>
      </c>
      <c r="C110"/>
      <c r="D110" s="53">
        <v>325010</v>
      </c>
      <c r="E110"/>
      <c r="F110" s="66" t="s">
        <v>205</v>
      </c>
      <c r="G110" s="67"/>
      <c r="H110" s="67"/>
      <c r="I110"/>
      <c r="J110"/>
      <c r="K110"/>
      <c r="L110"/>
      <c r="M110"/>
      <c r="O110"/>
      <c r="P110"/>
      <c r="Q110"/>
      <c r="R110"/>
      <c r="S110"/>
      <c r="T110"/>
    </row>
    <row r="111" spans="1:20" s="21" customFormat="1" ht="14" hidden="1" outlineLevel="1" x14ac:dyDescent="0.3">
      <c r="A111"/>
      <c r="B111" s="53">
        <v>325020</v>
      </c>
      <c r="C111"/>
      <c r="D111" s="53">
        <v>325020</v>
      </c>
      <c r="E111"/>
      <c r="F111" s="66" t="s">
        <v>206</v>
      </c>
      <c r="G111" s="67"/>
      <c r="H111" s="67"/>
      <c r="I111"/>
      <c r="J111"/>
      <c r="K111"/>
      <c r="L111"/>
      <c r="M111"/>
      <c r="O111"/>
      <c r="P111"/>
      <c r="Q111"/>
      <c r="R111"/>
      <c r="S111"/>
      <c r="T111"/>
    </row>
    <row r="112" spans="1:20" s="21" customFormat="1" ht="14" hidden="1" outlineLevel="1" x14ac:dyDescent="0.3">
      <c r="A112"/>
      <c r="B112" s="53">
        <v>325030</v>
      </c>
      <c r="C112"/>
      <c r="D112" s="53">
        <v>325030</v>
      </c>
      <c r="E112"/>
      <c r="F112" s="66" t="s">
        <v>207</v>
      </c>
      <c r="G112" s="67"/>
      <c r="H112" s="67"/>
      <c r="I112"/>
      <c r="J112"/>
      <c r="K112"/>
      <c r="L112"/>
      <c r="M112"/>
      <c r="O112"/>
      <c r="P112"/>
      <c r="Q112"/>
      <c r="R112"/>
      <c r="S112"/>
      <c r="T112"/>
    </row>
    <row r="113" spans="1:20" s="21" customFormat="1" ht="14" hidden="1" outlineLevel="1" x14ac:dyDescent="0.3">
      <c r="A113"/>
      <c r="B113" s="53">
        <v>325050</v>
      </c>
      <c r="C113"/>
      <c r="D113" s="53">
        <v>325050</v>
      </c>
      <c r="E113"/>
      <c r="F113" s="66" t="s">
        <v>208</v>
      </c>
      <c r="G113" s="67"/>
      <c r="H113" s="67"/>
      <c r="I113"/>
      <c r="J113"/>
      <c r="K113"/>
      <c r="L113"/>
      <c r="M113"/>
      <c r="O113"/>
      <c r="P113"/>
      <c r="Q113"/>
      <c r="R113"/>
      <c r="S113"/>
      <c r="T113"/>
    </row>
    <row r="114" spans="1:20" ht="14" hidden="1" outlineLevel="1" x14ac:dyDescent="0.3">
      <c r="B114" s="53">
        <v>325060</v>
      </c>
      <c r="D114" s="53">
        <v>325060</v>
      </c>
      <c r="F114" s="66" t="s">
        <v>209</v>
      </c>
      <c r="G114" s="67"/>
      <c r="H114" s="67"/>
    </row>
    <row r="115" spans="1:20" ht="14" hidden="1" outlineLevel="1" x14ac:dyDescent="0.3">
      <c r="B115" s="53">
        <v>325070</v>
      </c>
      <c r="D115" s="53">
        <v>325070</v>
      </c>
      <c r="F115" s="66" t="s">
        <v>210</v>
      </c>
      <c r="G115" s="67"/>
      <c r="H115" s="67"/>
    </row>
    <row r="116" spans="1:20" ht="14" hidden="1" outlineLevel="1" x14ac:dyDescent="0.3">
      <c r="B116" s="53">
        <v>325500</v>
      </c>
      <c r="D116" s="53">
        <v>325500</v>
      </c>
      <c r="F116" s="66" t="s">
        <v>211</v>
      </c>
      <c r="G116" s="67"/>
      <c r="H116" s="67"/>
    </row>
    <row r="117" spans="1:20" ht="14" hidden="1" outlineLevel="1" x14ac:dyDescent="0.3">
      <c r="B117" s="53">
        <v>326000</v>
      </c>
      <c r="D117" s="53">
        <v>326000</v>
      </c>
      <c r="F117" s="66" t="s">
        <v>212</v>
      </c>
      <c r="G117" s="67"/>
      <c r="H117" s="67"/>
    </row>
    <row r="118" spans="1:20" ht="14" hidden="1" outlineLevel="1" x14ac:dyDescent="0.3">
      <c r="B118" s="53">
        <v>329000</v>
      </c>
      <c r="D118" s="53">
        <v>329000</v>
      </c>
      <c r="F118" s="66" t="s">
        <v>213</v>
      </c>
      <c r="G118" s="67"/>
      <c r="H118" s="67"/>
    </row>
    <row r="119" spans="1:20" ht="14" hidden="1" outlineLevel="1" x14ac:dyDescent="0.3">
      <c r="B119" s="53">
        <v>329050</v>
      </c>
      <c r="D119" s="53">
        <v>329050</v>
      </c>
      <c r="F119" s="66" t="s">
        <v>214</v>
      </c>
      <c r="G119" s="67"/>
      <c r="H119" s="67"/>
    </row>
    <row r="120" spans="1:20" ht="14" hidden="1" outlineLevel="1" x14ac:dyDescent="0.3">
      <c r="B120" s="53">
        <v>329100</v>
      </c>
      <c r="D120" s="53">
        <v>329100</v>
      </c>
      <c r="F120" s="66" t="s">
        <v>215</v>
      </c>
      <c r="G120" s="67"/>
      <c r="H120" s="67"/>
    </row>
    <row r="121" spans="1:20" ht="14" hidden="1" outlineLevel="1" x14ac:dyDescent="0.3">
      <c r="B121" s="53">
        <v>329300</v>
      </c>
      <c r="D121" s="53">
        <v>329300</v>
      </c>
      <c r="F121" s="66" t="s">
        <v>216</v>
      </c>
      <c r="G121" s="67"/>
      <c r="H121" s="67"/>
    </row>
    <row r="122" spans="1:20" ht="14" hidden="1" outlineLevel="1" x14ac:dyDescent="0.3">
      <c r="B122" s="53">
        <v>329900</v>
      </c>
      <c r="D122" s="53">
        <v>329900</v>
      </c>
      <c r="F122" s="66" t="s">
        <v>217</v>
      </c>
      <c r="G122" s="67"/>
      <c r="H122" s="67"/>
    </row>
    <row r="123" spans="1:20" ht="14" hidden="1" outlineLevel="1" x14ac:dyDescent="0.3">
      <c r="B123" s="53">
        <v>329910</v>
      </c>
      <c r="D123" s="53">
        <v>329910</v>
      </c>
      <c r="F123" s="66" t="s">
        <v>218</v>
      </c>
      <c r="G123" s="67"/>
      <c r="H123" s="67"/>
    </row>
    <row r="124" spans="1:20" ht="14" hidden="1" outlineLevel="1" x14ac:dyDescent="0.3">
      <c r="B124" s="53">
        <v>330000</v>
      </c>
      <c r="D124" s="53">
        <v>330000</v>
      </c>
      <c r="F124" s="66" t="s">
        <v>175</v>
      </c>
      <c r="G124" s="67"/>
      <c r="H124" s="67"/>
    </row>
  </sheetData>
  <sheetProtection selectLockedCells="1"/>
  <mergeCells count="103">
    <mergeCell ref="M65:N65"/>
    <mergeCell ref="D62:G62"/>
    <mergeCell ref="J62:L62"/>
    <mergeCell ref="M62:N62"/>
    <mergeCell ref="D63:G63"/>
    <mergeCell ref="J63:L63"/>
    <mergeCell ref="M63:N63"/>
    <mergeCell ref="D50:G50"/>
    <mergeCell ref="J50:L50"/>
    <mergeCell ref="M50:N50"/>
    <mergeCell ref="D51:G51"/>
    <mergeCell ref="J51:L51"/>
    <mergeCell ref="M51:N51"/>
    <mergeCell ref="D58:G58"/>
    <mergeCell ref="J58:L58"/>
    <mergeCell ref="M58:N58"/>
    <mergeCell ref="D56:G56"/>
    <mergeCell ref="J56:L56"/>
    <mergeCell ref="M56:N56"/>
    <mergeCell ref="D57:G57"/>
    <mergeCell ref="J57:L57"/>
    <mergeCell ref="M57:N57"/>
    <mergeCell ref="D54:G54"/>
    <mergeCell ref="J54:L54"/>
    <mergeCell ref="M54:N54"/>
    <mergeCell ref="D55:G55"/>
    <mergeCell ref="J55:L55"/>
    <mergeCell ref="M55:N55"/>
    <mergeCell ref="D52:G52"/>
    <mergeCell ref="J52:L52"/>
    <mergeCell ref="M52:N52"/>
    <mergeCell ref="D53:G53"/>
    <mergeCell ref="J53:L53"/>
    <mergeCell ref="M53:N53"/>
    <mergeCell ref="D64:F64"/>
    <mergeCell ref="M64:N64"/>
    <mergeCell ref="D61:G61"/>
    <mergeCell ref="J61:L61"/>
    <mergeCell ref="D60:G60"/>
    <mergeCell ref="J60:L60"/>
    <mergeCell ref="M60:N60"/>
    <mergeCell ref="M61:N61"/>
    <mergeCell ref="D59:G59"/>
    <mergeCell ref="J59:L59"/>
    <mergeCell ref="M59:N59"/>
    <mergeCell ref="M49:N49"/>
    <mergeCell ref="A37:E38"/>
    <mergeCell ref="H37:O38"/>
    <mergeCell ref="A39:E39"/>
    <mergeCell ref="D30:F30"/>
    <mergeCell ref="H30:J30"/>
    <mergeCell ref="A34:O35"/>
    <mergeCell ref="D27:F27"/>
    <mergeCell ref="H27:J27"/>
    <mergeCell ref="D28:F28"/>
    <mergeCell ref="H28:J28"/>
    <mergeCell ref="D29:F29"/>
    <mergeCell ref="H29:J29"/>
    <mergeCell ref="M32:N32"/>
    <mergeCell ref="H39:O39"/>
    <mergeCell ref="B42:N42"/>
    <mergeCell ref="G44:K44"/>
    <mergeCell ref="G45:H45"/>
    <mergeCell ref="D49:F49"/>
    <mergeCell ref="J49:L49"/>
    <mergeCell ref="D24:F24"/>
    <mergeCell ref="H24:J24"/>
    <mergeCell ref="D25:F25"/>
    <mergeCell ref="H25:J25"/>
    <mergeCell ref="D26:F26"/>
    <mergeCell ref="H26:J26"/>
    <mergeCell ref="D21:F21"/>
    <mergeCell ref="H21:J21"/>
    <mergeCell ref="D22:F22"/>
    <mergeCell ref="H22:J22"/>
    <mergeCell ref="D23:F23"/>
    <mergeCell ref="H23:J23"/>
    <mergeCell ref="D18:F18"/>
    <mergeCell ref="H18:J18"/>
    <mergeCell ref="D19:F19"/>
    <mergeCell ref="H19:J19"/>
    <mergeCell ref="D20:F20"/>
    <mergeCell ref="H20:J20"/>
    <mergeCell ref="D17:F17"/>
    <mergeCell ref="H17:J17"/>
    <mergeCell ref="O9:O10"/>
    <mergeCell ref="K9:K10"/>
    <mergeCell ref="L9:L10"/>
    <mergeCell ref="N9:N10"/>
    <mergeCell ref="D16:F16"/>
    <mergeCell ref="H16:J16"/>
    <mergeCell ref="G7:K7"/>
    <mergeCell ref="A9:B9"/>
    <mergeCell ref="D9:F10"/>
    <mergeCell ref="G9:G10"/>
    <mergeCell ref="H9:J10"/>
    <mergeCell ref="G1:K1"/>
    <mergeCell ref="N1:O2"/>
    <mergeCell ref="G2:K2"/>
    <mergeCell ref="H4:I4"/>
    <mergeCell ref="K4:M4"/>
    <mergeCell ref="H5:I5"/>
    <mergeCell ref="K5:M5"/>
  </mergeCells>
  <phoneticPr fontId="4" type="noConversion"/>
  <conditionalFormatting sqref="K4">
    <cfRule type="expression" dxfId="39" priority="7">
      <formula>$K4=""</formula>
    </cfRule>
  </conditionalFormatting>
  <conditionalFormatting sqref="H4">
    <cfRule type="expression" dxfId="38" priority="5">
      <formula>$H4=""</formula>
    </cfRule>
  </conditionalFormatting>
  <conditionalFormatting sqref="H5">
    <cfRule type="expression" dxfId="37" priority="4">
      <formula>$H5=""</formula>
    </cfRule>
  </conditionalFormatting>
  <conditionalFormatting sqref="H16:H30 D16">
    <cfRule type="expression" dxfId="36" priority="26">
      <formula>AND(D16="",$P16&lt;13)</formula>
    </cfRule>
  </conditionalFormatting>
  <conditionalFormatting sqref="M16">
    <cfRule type="expression" dxfId="35" priority="25">
      <formula>IF(O16&lt;&gt;"Kreditkarte",AND(D16&lt;&gt;"Kommentarzeile",K16&lt;&gt;"chf",M16="",B16&lt;&gt;""),"")</formula>
    </cfRule>
  </conditionalFormatting>
  <conditionalFormatting sqref="G7 G1:G2 G4:G5">
    <cfRule type="expression" dxfId="34" priority="24">
      <formula>$G1=""</formula>
    </cfRule>
  </conditionalFormatting>
  <conditionalFormatting sqref="K16:K30">
    <cfRule type="expression" dxfId="33" priority="23">
      <formula>AND(D16&lt;&gt;"Kommentarzeile",K16="",P16&lt;13)</formula>
    </cfRule>
  </conditionalFormatting>
  <conditionalFormatting sqref="L16:L30">
    <cfRule type="expression" dxfId="32" priority="22">
      <formula>AND(D16&lt;&gt;"Kommentarzeile",L16="",P16&lt;13)</formula>
    </cfRule>
  </conditionalFormatting>
  <conditionalFormatting sqref="O16:O30">
    <cfRule type="expression" dxfId="31" priority="21">
      <formula>AND(D16&lt;&gt;"Kommentarzeile",O16="",P16&lt;13)</formula>
    </cfRule>
  </conditionalFormatting>
  <conditionalFormatting sqref="M17">
    <cfRule type="expression" dxfId="30" priority="20">
      <formula>IF(O17&lt;&gt;"Kreditkarte",AND(D17&lt;&gt;"Kommentarzeile",K17&lt;&gt;"CHF",M17="",B17&lt;&gt;""),"")</formula>
    </cfRule>
  </conditionalFormatting>
  <conditionalFormatting sqref="M18">
    <cfRule type="expression" dxfId="29" priority="19">
      <formula>IF(O18&lt;&gt;"Kreditkarte",AND(D18&lt;&gt;"Kommentarzeile",K18&lt;&gt;"CHF",M18="",B18&lt;&gt;""),"")</formula>
    </cfRule>
  </conditionalFormatting>
  <conditionalFormatting sqref="M19">
    <cfRule type="expression" dxfId="28" priority="18">
      <formula>IF(O19&lt;&gt;"Kreditkarte",AND(D19&lt;&gt;"Kommentarzeile",K19&lt;&gt;"CHF",M19="",B19&lt;&gt;""),"")</formula>
    </cfRule>
  </conditionalFormatting>
  <conditionalFormatting sqref="M20">
    <cfRule type="expression" dxfId="27" priority="17">
      <formula>IF(O20&lt;&gt;"Kreditkarte",AND(D20&lt;&gt;"Kommentarzeile",K20&lt;&gt;"CHF",M20="",B20&lt;&gt;""),"")</formula>
    </cfRule>
  </conditionalFormatting>
  <conditionalFormatting sqref="M21">
    <cfRule type="expression" dxfId="26" priority="16">
      <formula>IF(O21&lt;&gt;"Kreditkarte",AND(D21&lt;&gt;"Kommentarzeile",K21&lt;&gt;"CHF",M21="",B21&lt;&gt;""),"")</formula>
    </cfRule>
  </conditionalFormatting>
  <conditionalFormatting sqref="M22">
    <cfRule type="expression" dxfId="25" priority="15">
      <formula>IF(O22&lt;&gt;"Kreditkarte",AND(D22&lt;&gt;"Kommentarzeile",K22&lt;&gt;"CHF",M22="",B22&lt;&gt;""),"")</formula>
    </cfRule>
  </conditionalFormatting>
  <conditionalFormatting sqref="M23">
    <cfRule type="expression" dxfId="24" priority="14">
      <formula>IF(O23&lt;&gt;"Kreditkarte",AND(D23&lt;&gt;"Kommentarzeile",K23&lt;&gt;"CHF",M23="",B23&lt;&gt;""),"")</formula>
    </cfRule>
  </conditionalFormatting>
  <conditionalFormatting sqref="M24">
    <cfRule type="expression" dxfId="23" priority="13">
      <formula>IF(O24&lt;&gt;"Kreditkarte",AND(D24&lt;&gt;"kommentarzeile",K24&lt;&gt;"CHF",M24="",B24&lt;&gt;""),"")</formula>
    </cfRule>
  </conditionalFormatting>
  <conditionalFormatting sqref="M25">
    <cfRule type="expression" dxfId="22" priority="12">
      <formula>IF(O25&lt;&gt;"Kreditkarte",AND(D25&lt;&gt;"Kommentarzeile",K25&lt;&gt;"CHF",M25="",B25&lt;&gt;""),"")</formula>
    </cfRule>
  </conditionalFormatting>
  <conditionalFormatting sqref="M26">
    <cfRule type="expression" dxfId="21" priority="11">
      <formula>IF(O26&lt;&gt;"Kreditkarte",AND(D26&lt;&gt;"Kommentarzeile",K26&lt;&gt;"CHF",M26="",B26&lt;&gt;""),"")</formula>
    </cfRule>
  </conditionalFormatting>
  <conditionalFormatting sqref="M27">
    <cfRule type="expression" dxfId="20" priority="10">
      <formula>IF(O27&lt;&gt;"Kreditkarte",AND(D27&lt;&gt;"Kommentarzeile",K27&lt;&gt;"CHF",M27="",B27&lt;&gt;""),"")</formula>
    </cfRule>
  </conditionalFormatting>
  <conditionalFormatting sqref="M28">
    <cfRule type="expression" dxfId="19" priority="9">
      <formula>IF(O28&lt;&gt;"Kreditkarte",AND(D28&lt;&gt;"Kommentarzeile",K28&lt;&gt;"CHF",M28="",B28&lt;&gt;""),"")</formula>
    </cfRule>
  </conditionalFormatting>
  <conditionalFormatting sqref="M29:M30">
    <cfRule type="expression" dxfId="18" priority="8">
      <formula>IF(O29&lt;&gt;"Kreditkarte",AND(D29&lt;&gt;"Kommentarzeile",K29&lt;&gt;"CHF",M29="",B29&lt;&gt;""),"")</formula>
    </cfRule>
  </conditionalFormatting>
  <conditionalFormatting sqref="K5">
    <cfRule type="expression" dxfId="17" priority="6">
      <formula>$K5=""</formula>
    </cfRule>
  </conditionalFormatting>
  <conditionalFormatting sqref="H37">
    <cfRule type="expression" dxfId="16" priority="3">
      <formula>$H37=""</formula>
    </cfRule>
  </conditionalFormatting>
  <conditionalFormatting sqref="D17:D30">
    <cfRule type="expression" dxfId="15" priority="1">
      <formula>AND(D17="",$P17&lt;13)</formula>
    </cfRule>
  </conditionalFormatting>
  <dataValidations count="4">
    <dataValidation type="textLength" allowBlank="1" showInputMessage="1" showErrorMessage="1" error="Max. 40 Zeichen" sqref="G7:K7">
      <formula1>1</formula1>
      <formula2>40</formula2>
    </dataValidation>
    <dataValidation type="custom" errorStyle="information" allowBlank="1" showInputMessage="1" showErrorMessage="1" errorTitle="Invitations / Employee events" error="INVITATIONS:_x000a_Please state on original voucher:_x000a_Invited person(s)_x000a__x000a_GIFTS/ PRESENTS:_x000a_Please state in this field:_x000a_Type of gift / present" sqref="H17:J30">
      <formula1>IF(G17=322020,"aäjfaüsdiurweüaj",1)+IF(G17=306900,"aöfjaöfjaöj",1)</formula1>
    </dataValidation>
    <dataValidation type="custom" errorStyle="information" allowBlank="1" showInputMessage="1" showErrorMessage="1" errorTitle="Invitations / Employee events" error="INVITATIONS:_x000a_Please state on original voucher:_x000a_Invited person(s)_x000a__x000a_GIFTS/ PRESENTS:_x000a_Please state in this line:_x000a_Type of gift / present" sqref="H16:J16">
      <formula1>IF(G16=322020,"aäjfaüsdiurweüaj",1)+IF(G16=306900,"aöfjaöfjaöj",1)</formula1>
    </dataValidation>
    <dataValidation type="list" allowBlank="1" showInputMessage="1" showErrorMessage="1" errorTitle="Invalid account" error="Please select a category or an account from the drop down list." sqref="D16:F30">
      <formula1>$B$67:$B$124</formula1>
    </dataValidation>
  </dataValidations>
  <hyperlinks>
    <hyperlink ref="M10" r:id="rId1"/>
  </hyperlinks>
  <pageMargins left="0.79000000000000015" right="0.67" top="1.18" bottom="0.98" header="0.24000000000000002" footer="0.31"/>
  <pageSetup paperSize="9" orientation="landscape" r:id="rId2"/>
  <headerFooter>
    <oddHeader xml:space="preserve">&amp;L&amp;K000000&amp;G&amp;C&amp;"Arial,Fett"&amp;14&amp;K000000
Reimbursement of Expenses
&amp;"Arial,Kursiv"&amp;10(UZH employees only)&amp;"Arial,Standard"
&amp;R&amp;9&amp;K000000 
Finance
Payment Transactions
</oddHeader>
    <oddFooter>&amp;L&amp;"Arial,Kursiv"&amp;9&amp;K000000The signature confirms adherence to the expense regulations of the University of Zurich.&amp;R&amp;9Version 1.6</oddFooter>
  </headerFooter>
  <drawing r:id="rId3"/>
  <legacyDrawingHF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J164"/>
  <sheetViews>
    <sheetView showGridLines="0" showRuler="0" view="pageLayout" workbookViewId="0">
      <selection activeCell="B1" sqref="B1"/>
    </sheetView>
  </sheetViews>
  <sheetFormatPr defaultColWidth="11.36328125" defaultRowHeight="12.5" x14ac:dyDescent="0.25"/>
  <cols>
    <col min="1" max="1" width="4.1796875" style="68" customWidth="1"/>
    <col min="2" max="2" width="13.36328125" style="68" customWidth="1"/>
    <col min="3" max="3" width="10.6328125" style="68" customWidth="1"/>
    <col min="4" max="4" width="32.36328125" style="68" customWidth="1"/>
    <col min="5" max="5" width="39.453125" style="68" customWidth="1"/>
    <col min="6" max="6" width="19" style="69" customWidth="1"/>
    <col min="7" max="7" width="6" style="68" customWidth="1"/>
    <col min="8" max="8" width="2.6328125" style="68" customWidth="1"/>
    <col min="9" max="16384" width="11.36328125" style="68"/>
  </cols>
  <sheetData>
    <row r="1" spans="2:10" s="86" customFormat="1" ht="31" x14ac:dyDescent="0.35">
      <c r="B1" s="91" t="s">
        <v>237</v>
      </c>
      <c r="C1" s="92" t="s">
        <v>238</v>
      </c>
      <c r="D1" s="91" t="s">
        <v>239</v>
      </c>
      <c r="E1" s="91" t="s">
        <v>240</v>
      </c>
      <c r="F1" s="92" t="s">
        <v>241</v>
      </c>
      <c r="G1" s="83"/>
      <c r="H1" s="84"/>
      <c r="I1" s="85"/>
      <c r="J1" s="84"/>
    </row>
    <row r="2" spans="2:10" s="77" customFormat="1" ht="80.5" x14ac:dyDescent="0.35">
      <c r="B2" s="87" t="s">
        <v>242</v>
      </c>
      <c r="C2" s="88">
        <v>322000</v>
      </c>
      <c r="D2" s="89" t="s">
        <v>243</v>
      </c>
      <c r="E2" s="89" t="s">
        <v>244</v>
      </c>
      <c r="F2" s="90" t="s">
        <v>176</v>
      </c>
      <c r="G2" s="76"/>
    </row>
    <row r="3" spans="2:10" s="77" customFormat="1" ht="125" x14ac:dyDescent="0.35">
      <c r="B3" s="40" t="s">
        <v>245</v>
      </c>
      <c r="C3" s="41">
        <v>322020</v>
      </c>
      <c r="D3" s="42" t="s">
        <v>246</v>
      </c>
      <c r="E3" s="42" t="s">
        <v>247</v>
      </c>
      <c r="F3" s="73" t="s">
        <v>176</v>
      </c>
      <c r="G3" s="76"/>
    </row>
    <row r="4" spans="2:10" s="77" customFormat="1" ht="37.5" x14ac:dyDescent="0.35">
      <c r="B4" s="40" t="s">
        <v>248</v>
      </c>
      <c r="C4" s="41">
        <v>322010</v>
      </c>
      <c r="D4" s="42" t="s">
        <v>248</v>
      </c>
      <c r="E4" s="42" t="s">
        <v>249</v>
      </c>
      <c r="F4" s="73" t="s">
        <v>177</v>
      </c>
      <c r="G4" s="76"/>
    </row>
    <row r="5" spans="2:10" s="77" customFormat="1" ht="62.5" x14ac:dyDescent="0.35">
      <c r="B5" s="40" t="s">
        <v>250</v>
      </c>
      <c r="C5" s="41">
        <v>306020</v>
      </c>
      <c r="D5" s="42" t="s">
        <v>251</v>
      </c>
      <c r="E5" s="42" t="s">
        <v>252</v>
      </c>
      <c r="F5" s="73" t="s">
        <v>178</v>
      </c>
      <c r="G5" s="76"/>
    </row>
    <row r="6" spans="2:10" s="77" customFormat="1" ht="125" x14ac:dyDescent="0.35">
      <c r="B6" s="40" t="s">
        <v>253</v>
      </c>
      <c r="C6" s="41">
        <v>306900</v>
      </c>
      <c r="D6" s="42" t="s">
        <v>254</v>
      </c>
      <c r="E6" s="42" t="s">
        <v>255</v>
      </c>
      <c r="F6" s="73" t="s">
        <v>180</v>
      </c>
      <c r="G6" s="76"/>
    </row>
    <row r="7" spans="2:10" s="77" customFormat="1" ht="50" x14ac:dyDescent="0.35">
      <c r="B7" s="40" t="s">
        <v>256</v>
      </c>
      <c r="C7" s="41">
        <v>313000</v>
      </c>
      <c r="D7" s="42" t="s">
        <v>257</v>
      </c>
      <c r="E7" s="42"/>
      <c r="F7" s="73" t="s">
        <v>182</v>
      </c>
      <c r="G7" s="76"/>
    </row>
    <row r="8" spans="2:10" s="77" customFormat="1" ht="37.5" x14ac:dyDescent="0.35">
      <c r="B8" s="40" t="s">
        <v>258</v>
      </c>
      <c r="C8" s="41">
        <v>312000</v>
      </c>
      <c r="D8" s="42" t="s">
        <v>259</v>
      </c>
      <c r="E8" s="42"/>
      <c r="F8" s="73" t="s">
        <v>221</v>
      </c>
      <c r="G8" s="76"/>
    </row>
    <row r="9" spans="2:10" s="77" customFormat="1" ht="37.5" x14ac:dyDescent="0.35">
      <c r="B9" s="40" t="s">
        <v>260</v>
      </c>
      <c r="C9" s="41">
        <v>312020</v>
      </c>
      <c r="D9" s="42" t="s">
        <v>261</v>
      </c>
      <c r="E9" s="42"/>
      <c r="F9" s="73" t="s">
        <v>221</v>
      </c>
      <c r="G9" s="76"/>
    </row>
    <row r="10" spans="2:10" s="77" customFormat="1" ht="87.5" x14ac:dyDescent="0.35">
      <c r="B10" s="40" t="s">
        <v>262</v>
      </c>
      <c r="C10" s="41">
        <v>310040</v>
      </c>
      <c r="D10" s="42" t="s">
        <v>263</v>
      </c>
      <c r="E10" s="42"/>
      <c r="F10" s="73" t="s">
        <v>181</v>
      </c>
      <c r="G10" s="76"/>
    </row>
    <row r="11" spans="2:10" s="77" customFormat="1" ht="37.5" x14ac:dyDescent="0.35">
      <c r="B11" s="40" t="s">
        <v>264</v>
      </c>
      <c r="C11" s="41">
        <v>311900</v>
      </c>
      <c r="D11" s="42" t="s">
        <v>265</v>
      </c>
      <c r="E11" s="74"/>
      <c r="F11" s="75" t="s">
        <v>181</v>
      </c>
      <c r="G11" s="76"/>
    </row>
    <row r="12" spans="2:10" s="77" customFormat="1" ht="25" x14ac:dyDescent="0.35">
      <c r="B12" s="40" t="s">
        <v>266</v>
      </c>
      <c r="C12" s="41">
        <v>310050</v>
      </c>
      <c r="D12" s="42" t="s">
        <v>267</v>
      </c>
      <c r="E12" s="42"/>
      <c r="F12" s="73" t="s">
        <v>222</v>
      </c>
      <c r="G12" s="76"/>
    </row>
    <row r="13" spans="2:10" s="77" customFormat="1" ht="62.5" x14ac:dyDescent="0.35">
      <c r="B13" s="40" t="s">
        <v>268</v>
      </c>
      <c r="C13" s="41">
        <v>329000</v>
      </c>
      <c r="D13" s="42" t="s">
        <v>269</v>
      </c>
      <c r="E13" s="42" t="s">
        <v>270</v>
      </c>
      <c r="F13" s="73" t="s">
        <v>179</v>
      </c>
      <c r="G13" s="76"/>
    </row>
    <row r="14" spans="2:10" s="77" customFormat="1" ht="37.5" x14ac:dyDescent="0.35">
      <c r="B14" s="40" t="s">
        <v>271</v>
      </c>
      <c r="C14" s="41">
        <v>329050</v>
      </c>
      <c r="D14" s="42" t="s">
        <v>272</v>
      </c>
      <c r="E14" s="42"/>
      <c r="F14" s="73" t="s">
        <v>223</v>
      </c>
      <c r="G14" s="76"/>
    </row>
    <row r="15" spans="2:10" s="77" customFormat="1" ht="62.5" x14ac:dyDescent="0.35">
      <c r="B15" s="40" t="s">
        <v>273</v>
      </c>
      <c r="C15" s="41">
        <v>329100</v>
      </c>
      <c r="D15" s="42" t="s">
        <v>274</v>
      </c>
      <c r="E15" s="42"/>
      <c r="F15" s="73" t="s">
        <v>179</v>
      </c>
      <c r="G15" s="76"/>
    </row>
    <row r="16" spans="2:10" s="77" customFormat="1" ht="37.5" x14ac:dyDescent="0.35">
      <c r="B16" s="40" t="s">
        <v>474</v>
      </c>
      <c r="C16" s="41"/>
      <c r="D16" s="42" t="s">
        <v>475</v>
      </c>
      <c r="E16" s="42"/>
      <c r="F16" s="73"/>
      <c r="G16" s="76"/>
    </row>
    <row r="17" spans="2:7" s="77" customFormat="1" ht="15.5" x14ac:dyDescent="0.35">
      <c r="B17" s="68"/>
      <c r="C17" s="68"/>
      <c r="D17" s="76"/>
      <c r="G17" s="76"/>
    </row>
    <row r="18" spans="2:7" s="77" customFormat="1" ht="15.5" x14ac:dyDescent="0.35">
      <c r="B18" s="68"/>
      <c r="C18" s="68"/>
      <c r="D18" s="76"/>
      <c r="G18" s="76"/>
    </row>
    <row r="19" spans="2:7" s="77" customFormat="1" ht="15.5" x14ac:dyDescent="0.35">
      <c r="B19" s="68"/>
      <c r="C19" s="68"/>
      <c r="D19" s="76"/>
      <c r="G19" s="76"/>
    </row>
    <row r="20" spans="2:7" s="77" customFormat="1" ht="15.5" x14ac:dyDescent="0.35">
      <c r="B20" s="68"/>
      <c r="C20" s="68"/>
      <c r="D20" s="76"/>
      <c r="G20" s="76"/>
    </row>
    <row r="21" spans="2:7" s="77" customFormat="1" ht="15.5" x14ac:dyDescent="0.35">
      <c r="B21" s="68"/>
      <c r="C21" s="68"/>
      <c r="D21" s="76"/>
      <c r="G21" s="76"/>
    </row>
    <row r="22" spans="2:7" s="77" customFormat="1" ht="15.5" x14ac:dyDescent="0.35">
      <c r="B22" s="68"/>
      <c r="C22" s="68"/>
      <c r="D22" s="76"/>
      <c r="G22" s="76"/>
    </row>
    <row r="23" spans="2:7" s="77" customFormat="1" ht="15.5" x14ac:dyDescent="0.35">
      <c r="B23" s="68"/>
      <c r="C23" s="68"/>
      <c r="D23" s="76"/>
      <c r="G23" s="76"/>
    </row>
    <row r="24" spans="2:7" s="77" customFormat="1" ht="15.5" x14ac:dyDescent="0.35">
      <c r="B24" s="68"/>
      <c r="C24" s="68"/>
      <c r="D24" s="76"/>
      <c r="G24" s="76"/>
    </row>
    <row r="25" spans="2:7" s="77" customFormat="1" ht="15.5" x14ac:dyDescent="0.35">
      <c r="B25" s="68"/>
      <c r="C25" s="68"/>
      <c r="D25" s="76"/>
      <c r="G25" s="76"/>
    </row>
    <row r="26" spans="2:7" s="77" customFormat="1" ht="15.5" x14ac:dyDescent="0.35">
      <c r="B26" s="68"/>
      <c r="C26" s="68"/>
      <c r="D26" s="76"/>
      <c r="G26" s="76"/>
    </row>
    <row r="27" spans="2:7" s="77" customFormat="1" ht="15.5" x14ac:dyDescent="0.35">
      <c r="B27" s="68"/>
      <c r="C27" s="68"/>
      <c r="D27" s="76"/>
      <c r="G27" s="76"/>
    </row>
    <row r="28" spans="2:7" s="77" customFormat="1" ht="15.5" x14ac:dyDescent="0.35">
      <c r="B28" s="68"/>
      <c r="C28" s="68"/>
      <c r="D28" s="76"/>
      <c r="G28" s="76"/>
    </row>
    <row r="29" spans="2:7" s="77" customFormat="1" ht="15.5" x14ac:dyDescent="0.35">
      <c r="B29" s="68"/>
      <c r="C29" s="68"/>
      <c r="D29" s="76"/>
      <c r="G29" s="76"/>
    </row>
    <row r="30" spans="2:7" s="77" customFormat="1" ht="15.5" x14ac:dyDescent="0.35">
      <c r="B30" s="68"/>
      <c r="C30" s="68"/>
      <c r="D30" s="76"/>
      <c r="G30" s="76"/>
    </row>
    <row r="31" spans="2:7" s="77" customFormat="1" ht="15.5" x14ac:dyDescent="0.35">
      <c r="B31" s="68"/>
      <c r="C31" s="68"/>
      <c r="D31" s="76"/>
      <c r="G31" s="76"/>
    </row>
    <row r="32" spans="2:7" s="77" customFormat="1" ht="15.5" x14ac:dyDescent="0.35">
      <c r="B32" s="68"/>
      <c r="C32" s="68"/>
      <c r="D32" s="76"/>
      <c r="G32" s="76"/>
    </row>
    <row r="33" spans="2:7" s="77" customFormat="1" ht="15.5" x14ac:dyDescent="0.35">
      <c r="B33" s="68"/>
      <c r="C33" s="68"/>
      <c r="D33" s="76"/>
      <c r="G33" s="76"/>
    </row>
    <row r="34" spans="2:7" s="77" customFormat="1" ht="15.5" x14ac:dyDescent="0.35">
      <c r="B34" s="68"/>
      <c r="C34" s="68"/>
      <c r="D34" s="76"/>
      <c r="G34" s="76"/>
    </row>
    <row r="35" spans="2:7" s="77" customFormat="1" ht="15.5" x14ac:dyDescent="0.35">
      <c r="B35" s="68"/>
      <c r="C35" s="68"/>
      <c r="D35" s="76"/>
      <c r="G35" s="76"/>
    </row>
    <row r="36" spans="2:7" s="77" customFormat="1" ht="15.5" x14ac:dyDescent="0.35">
      <c r="B36" s="68"/>
      <c r="C36" s="68"/>
      <c r="D36" s="76"/>
      <c r="G36" s="76"/>
    </row>
    <row r="37" spans="2:7" s="77" customFormat="1" ht="15.5" x14ac:dyDescent="0.35">
      <c r="B37" s="68"/>
      <c r="C37" s="68"/>
      <c r="D37" s="76"/>
      <c r="G37" s="76"/>
    </row>
    <row r="38" spans="2:7" s="77" customFormat="1" ht="15.5" x14ac:dyDescent="0.35">
      <c r="B38" s="68"/>
      <c r="C38" s="68"/>
      <c r="D38" s="76"/>
      <c r="G38" s="76"/>
    </row>
    <row r="39" spans="2:7" s="77" customFormat="1" ht="15.5" x14ac:dyDescent="0.35">
      <c r="B39" s="68"/>
      <c r="C39" s="68"/>
      <c r="D39" s="76"/>
      <c r="G39" s="76"/>
    </row>
    <row r="40" spans="2:7" s="77" customFormat="1" ht="15.5" x14ac:dyDescent="0.35">
      <c r="B40" s="68"/>
      <c r="C40" s="68"/>
      <c r="D40" s="76"/>
      <c r="G40" s="76"/>
    </row>
    <row r="41" spans="2:7" s="77" customFormat="1" ht="15.5" x14ac:dyDescent="0.35">
      <c r="B41" s="68"/>
      <c r="C41" s="68"/>
      <c r="D41" s="76"/>
      <c r="G41" s="76"/>
    </row>
    <row r="42" spans="2:7" s="77" customFormat="1" ht="15.5" x14ac:dyDescent="0.35">
      <c r="B42" s="68"/>
      <c r="C42" s="68"/>
      <c r="D42" s="76"/>
      <c r="G42" s="76"/>
    </row>
    <row r="43" spans="2:7" s="77" customFormat="1" ht="15.5" x14ac:dyDescent="0.35">
      <c r="B43" s="68"/>
      <c r="C43" s="68"/>
      <c r="D43" s="76"/>
      <c r="G43" s="76"/>
    </row>
    <row r="44" spans="2:7" s="77" customFormat="1" ht="15.5" x14ac:dyDescent="0.35">
      <c r="B44" s="68"/>
      <c r="C44" s="68"/>
      <c r="D44" s="76"/>
      <c r="G44" s="76"/>
    </row>
    <row r="45" spans="2:7" s="77" customFormat="1" ht="15.5" x14ac:dyDescent="0.35">
      <c r="B45" s="68"/>
      <c r="C45" s="68"/>
      <c r="D45" s="76"/>
    </row>
    <row r="46" spans="2:7" s="77" customFormat="1" ht="15.5" x14ac:dyDescent="0.35">
      <c r="B46" s="68"/>
      <c r="C46" s="68"/>
      <c r="D46" s="76"/>
    </row>
    <row r="47" spans="2:7" s="77" customFormat="1" ht="15.5" x14ac:dyDescent="0.35">
      <c r="B47" s="68"/>
      <c r="C47" s="68"/>
      <c r="D47" s="76"/>
    </row>
    <row r="48" spans="2:7" s="77" customFormat="1" ht="15.5" x14ac:dyDescent="0.35">
      <c r="B48" s="68"/>
      <c r="C48" s="68"/>
      <c r="D48" s="76"/>
    </row>
    <row r="49" spans="2:4" s="77" customFormat="1" ht="15.5" x14ac:dyDescent="0.35">
      <c r="B49" s="68"/>
      <c r="C49" s="68"/>
      <c r="D49" s="76"/>
    </row>
    <row r="50" spans="2:4" s="77" customFormat="1" ht="15.5" x14ac:dyDescent="0.35">
      <c r="B50" s="68"/>
      <c r="C50" s="68"/>
      <c r="D50" s="76"/>
    </row>
    <row r="51" spans="2:4" s="77" customFormat="1" ht="15.5" x14ac:dyDescent="0.35">
      <c r="B51" s="68"/>
      <c r="C51" s="68"/>
      <c r="D51" s="76"/>
    </row>
    <row r="52" spans="2:4" s="77" customFormat="1" ht="15.5" x14ac:dyDescent="0.35">
      <c r="B52" s="68"/>
      <c r="C52" s="68"/>
      <c r="D52" s="76"/>
    </row>
    <row r="53" spans="2:4" s="77" customFormat="1" ht="15.5" x14ac:dyDescent="0.35">
      <c r="B53" s="68"/>
      <c r="C53" s="68"/>
      <c r="D53" s="76"/>
    </row>
    <row r="54" spans="2:4" s="77" customFormat="1" ht="15.5" x14ac:dyDescent="0.35">
      <c r="B54" s="68"/>
      <c r="C54" s="68"/>
      <c r="D54" s="76"/>
    </row>
    <row r="55" spans="2:4" s="77" customFormat="1" ht="15.5" x14ac:dyDescent="0.35">
      <c r="B55" s="68"/>
      <c r="C55" s="68"/>
      <c r="D55" s="76"/>
    </row>
    <row r="56" spans="2:4" s="77" customFormat="1" ht="15.5" x14ac:dyDescent="0.35">
      <c r="B56" s="68"/>
      <c r="C56" s="68"/>
      <c r="D56" s="76"/>
    </row>
    <row r="57" spans="2:4" s="77" customFormat="1" ht="15.5" x14ac:dyDescent="0.35">
      <c r="B57" s="68"/>
      <c r="C57" s="68"/>
      <c r="D57" s="76"/>
    </row>
    <row r="58" spans="2:4" s="77" customFormat="1" ht="15.5" x14ac:dyDescent="0.35">
      <c r="B58" s="68"/>
      <c r="C58" s="68"/>
      <c r="D58" s="76"/>
    </row>
    <row r="59" spans="2:4" s="77" customFormat="1" ht="15.5" x14ac:dyDescent="0.35">
      <c r="B59" s="68"/>
      <c r="C59" s="68"/>
      <c r="D59" s="76"/>
    </row>
    <row r="60" spans="2:4" s="77" customFormat="1" ht="15.5" x14ac:dyDescent="0.35">
      <c r="B60" s="68"/>
      <c r="C60" s="68"/>
      <c r="D60" s="76"/>
    </row>
    <row r="61" spans="2:4" s="77" customFormat="1" ht="15.5" x14ac:dyDescent="0.35">
      <c r="B61" s="68"/>
      <c r="C61" s="68"/>
      <c r="D61" s="76"/>
    </row>
    <row r="62" spans="2:4" s="77" customFormat="1" ht="15.5" x14ac:dyDescent="0.35">
      <c r="B62" s="68"/>
      <c r="C62" s="68"/>
      <c r="D62" s="76"/>
    </row>
    <row r="63" spans="2:4" s="77" customFormat="1" ht="15.5" x14ac:dyDescent="0.35">
      <c r="B63" s="68"/>
      <c r="C63" s="68"/>
      <c r="D63" s="76"/>
    </row>
    <row r="64" spans="2:4" s="77" customFormat="1" ht="15.5" x14ac:dyDescent="0.35">
      <c r="B64" s="68"/>
      <c r="C64" s="68"/>
      <c r="D64" s="76"/>
    </row>
    <row r="65" spans="2:4" s="77" customFormat="1" ht="15.5" x14ac:dyDescent="0.35">
      <c r="B65" s="68"/>
      <c r="C65" s="68"/>
      <c r="D65" s="76"/>
    </row>
    <row r="66" spans="2:4" s="77" customFormat="1" ht="15.5" x14ac:dyDescent="0.35">
      <c r="B66" s="68"/>
      <c r="C66" s="68"/>
      <c r="D66" s="76"/>
    </row>
    <row r="67" spans="2:4" s="77" customFormat="1" ht="15.5" x14ac:dyDescent="0.35">
      <c r="B67" s="68"/>
      <c r="C67" s="68"/>
      <c r="D67" s="76"/>
    </row>
    <row r="68" spans="2:4" s="77" customFormat="1" ht="15.5" x14ac:dyDescent="0.35">
      <c r="B68" s="68"/>
      <c r="C68" s="68"/>
      <c r="D68" s="76"/>
    </row>
    <row r="69" spans="2:4" s="77" customFormat="1" ht="15.5" x14ac:dyDescent="0.35">
      <c r="B69" s="68"/>
      <c r="C69" s="68"/>
      <c r="D69" s="76"/>
    </row>
    <row r="70" spans="2:4" s="77" customFormat="1" ht="15.5" x14ac:dyDescent="0.35">
      <c r="B70" s="68"/>
      <c r="C70" s="68"/>
      <c r="D70" s="76"/>
    </row>
    <row r="71" spans="2:4" s="77" customFormat="1" ht="15.5" x14ac:dyDescent="0.35">
      <c r="B71" s="68"/>
      <c r="C71" s="68"/>
      <c r="D71" s="76"/>
    </row>
    <row r="72" spans="2:4" s="77" customFormat="1" ht="15.5" x14ac:dyDescent="0.35">
      <c r="B72" s="68"/>
      <c r="C72" s="68"/>
      <c r="D72" s="76"/>
    </row>
    <row r="73" spans="2:4" s="77" customFormat="1" ht="15.5" x14ac:dyDescent="0.35">
      <c r="B73" s="68"/>
      <c r="C73" s="68"/>
      <c r="D73" s="76"/>
    </row>
    <row r="74" spans="2:4" s="77" customFormat="1" ht="15.5" x14ac:dyDescent="0.35">
      <c r="B74" s="68"/>
      <c r="C74" s="68"/>
      <c r="D74" s="76"/>
    </row>
    <row r="75" spans="2:4" s="77" customFormat="1" ht="15.5" x14ac:dyDescent="0.35">
      <c r="B75" s="68"/>
      <c r="C75" s="68"/>
      <c r="D75" s="76"/>
    </row>
    <row r="76" spans="2:4" s="77" customFormat="1" ht="15.5" x14ac:dyDescent="0.35">
      <c r="B76" s="68"/>
      <c r="C76" s="68"/>
      <c r="D76" s="76"/>
    </row>
    <row r="77" spans="2:4" s="77" customFormat="1" ht="15.5" x14ac:dyDescent="0.35">
      <c r="B77" s="68"/>
      <c r="C77" s="68"/>
      <c r="D77" s="76"/>
    </row>
    <row r="78" spans="2:4" s="77" customFormat="1" ht="15.5" x14ac:dyDescent="0.35">
      <c r="B78" s="68"/>
      <c r="C78" s="68"/>
      <c r="D78" s="76"/>
    </row>
    <row r="79" spans="2:4" s="77" customFormat="1" ht="15.5" x14ac:dyDescent="0.35">
      <c r="B79" s="68"/>
      <c r="C79" s="68"/>
      <c r="D79" s="76"/>
    </row>
    <row r="80" spans="2:4" s="77" customFormat="1" ht="15.5" x14ac:dyDescent="0.35">
      <c r="B80" s="68"/>
      <c r="C80" s="68"/>
      <c r="D80" s="76"/>
    </row>
    <row r="81" spans="2:4" s="77" customFormat="1" ht="15.5" x14ac:dyDescent="0.35">
      <c r="B81" s="68"/>
      <c r="C81" s="68"/>
      <c r="D81" s="76"/>
    </row>
    <row r="82" spans="2:4" s="77" customFormat="1" ht="15.5" x14ac:dyDescent="0.35">
      <c r="B82" s="68"/>
      <c r="C82" s="68"/>
      <c r="D82" s="76"/>
    </row>
    <row r="83" spans="2:4" s="77" customFormat="1" ht="15.5" x14ac:dyDescent="0.35">
      <c r="B83" s="68"/>
      <c r="C83" s="68"/>
      <c r="D83" s="76"/>
    </row>
    <row r="84" spans="2:4" s="77" customFormat="1" ht="15.5" x14ac:dyDescent="0.35">
      <c r="B84" s="68"/>
      <c r="C84" s="68"/>
      <c r="D84" s="76"/>
    </row>
    <row r="85" spans="2:4" s="77" customFormat="1" ht="15.5" x14ac:dyDescent="0.35">
      <c r="B85" s="68"/>
      <c r="C85" s="68"/>
      <c r="D85" s="76"/>
    </row>
    <row r="86" spans="2:4" s="77" customFormat="1" ht="15.5" x14ac:dyDescent="0.35">
      <c r="B86" s="68"/>
      <c r="C86" s="68"/>
      <c r="D86" s="76"/>
    </row>
    <row r="87" spans="2:4" s="77" customFormat="1" ht="15.5" x14ac:dyDescent="0.35">
      <c r="B87" s="68"/>
      <c r="C87" s="68"/>
      <c r="D87" s="76"/>
    </row>
    <row r="88" spans="2:4" s="77" customFormat="1" ht="15.5" x14ac:dyDescent="0.35">
      <c r="B88" s="68"/>
      <c r="C88" s="68"/>
      <c r="D88" s="76"/>
    </row>
    <row r="89" spans="2:4" s="77" customFormat="1" ht="15.5" x14ac:dyDescent="0.35">
      <c r="B89" s="68"/>
      <c r="C89" s="68"/>
      <c r="D89" s="76"/>
    </row>
    <row r="90" spans="2:4" s="77" customFormat="1" ht="15.5" x14ac:dyDescent="0.35">
      <c r="B90" s="68"/>
      <c r="C90" s="68"/>
      <c r="D90" s="76"/>
    </row>
    <row r="91" spans="2:4" s="77" customFormat="1" ht="15.5" x14ac:dyDescent="0.35">
      <c r="B91" s="68"/>
      <c r="C91" s="68"/>
      <c r="D91" s="76"/>
    </row>
    <row r="92" spans="2:4" s="77" customFormat="1" ht="15.5" x14ac:dyDescent="0.35">
      <c r="B92" s="68"/>
      <c r="C92" s="68"/>
      <c r="D92" s="76"/>
    </row>
    <row r="93" spans="2:4" s="77" customFormat="1" ht="15.5" x14ac:dyDescent="0.35">
      <c r="B93" s="68"/>
      <c r="C93" s="68"/>
      <c r="D93" s="76"/>
    </row>
    <row r="94" spans="2:4" s="77" customFormat="1" ht="15.5" x14ac:dyDescent="0.35">
      <c r="B94" s="68"/>
      <c r="C94" s="68"/>
      <c r="D94" s="76"/>
    </row>
    <row r="95" spans="2:4" s="77" customFormat="1" ht="15.5" x14ac:dyDescent="0.35">
      <c r="B95" s="68"/>
      <c r="C95" s="68"/>
      <c r="D95" s="76"/>
    </row>
    <row r="96" spans="2:4" s="77" customFormat="1" ht="15.5" x14ac:dyDescent="0.35">
      <c r="B96" s="68"/>
      <c r="C96" s="68"/>
      <c r="D96" s="76"/>
    </row>
    <row r="97" spans="2:4" s="77" customFormat="1" ht="15.5" x14ac:dyDescent="0.35">
      <c r="B97" s="68"/>
      <c r="C97" s="68"/>
      <c r="D97" s="76"/>
    </row>
    <row r="98" spans="2:4" s="77" customFormat="1" ht="15.5" x14ac:dyDescent="0.35">
      <c r="B98" s="68"/>
      <c r="C98" s="68"/>
      <c r="D98" s="76"/>
    </row>
    <row r="99" spans="2:4" s="77" customFormat="1" ht="15.5" x14ac:dyDescent="0.35">
      <c r="B99" s="68"/>
      <c r="C99" s="68"/>
      <c r="D99" s="76"/>
    </row>
    <row r="100" spans="2:4" s="77" customFormat="1" ht="15.5" x14ac:dyDescent="0.35">
      <c r="B100" s="68"/>
      <c r="C100" s="68"/>
      <c r="D100" s="76"/>
    </row>
    <row r="101" spans="2:4" s="77" customFormat="1" ht="15.5" x14ac:dyDescent="0.35">
      <c r="B101" s="68"/>
      <c r="C101" s="68"/>
      <c r="D101" s="76"/>
    </row>
    <row r="102" spans="2:4" s="77" customFormat="1" ht="15.5" x14ac:dyDescent="0.35">
      <c r="B102" s="68"/>
      <c r="C102" s="68"/>
      <c r="D102" s="76"/>
    </row>
    <row r="103" spans="2:4" s="77" customFormat="1" ht="15.5" x14ac:dyDescent="0.35">
      <c r="B103" s="68"/>
      <c r="C103" s="68"/>
      <c r="D103" s="76"/>
    </row>
    <row r="104" spans="2:4" s="77" customFormat="1" ht="15.5" x14ac:dyDescent="0.35">
      <c r="B104" s="68"/>
      <c r="C104" s="68"/>
      <c r="D104" s="76"/>
    </row>
    <row r="105" spans="2:4" s="77" customFormat="1" ht="15.5" x14ac:dyDescent="0.35">
      <c r="B105" s="68"/>
      <c r="C105" s="68"/>
      <c r="D105" s="76"/>
    </row>
    <row r="106" spans="2:4" s="77" customFormat="1" ht="15.5" x14ac:dyDescent="0.35">
      <c r="B106" s="68"/>
      <c r="C106" s="68"/>
      <c r="D106" s="76"/>
    </row>
    <row r="107" spans="2:4" s="77" customFormat="1" ht="15.5" x14ac:dyDescent="0.35">
      <c r="B107" s="68"/>
      <c r="C107" s="68"/>
      <c r="D107" s="76"/>
    </row>
    <row r="108" spans="2:4" s="77" customFormat="1" ht="15.5" x14ac:dyDescent="0.35">
      <c r="B108" s="68"/>
      <c r="C108" s="68"/>
      <c r="D108" s="76"/>
    </row>
    <row r="109" spans="2:4" s="77" customFormat="1" ht="15.5" x14ac:dyDescent="0.35">
      <c r="B109" s="68"/>
      <c r="C109" s="68"/>
      <c r="D109" s="76"/>
    </row>
    <row r="110" spans="2:4" s="77" customFormat="1" ht="15.5" x14ac:dyDescent="0.35">
      <c r="B110" s="68"/>
      <c r="C110" s="68"/>
      <c r="D110" s="76"/>
    </row>
    <row r="111" spans="2:4" s="77" customFormat="1" ht="15.5" x14ac:dyDescent="0.35">
      <c r="B111" s="68"/>
      <c r="C111" s="68"/>
      <c r="D111" s="76"/>
    </row>
    <row r="112" spans="2:4" s="77" customFormat="1" ht="15.5" x14ac:dyDescent="0.35">
      <c r="B112" s="68"/>
      <c r="C112" s="68"/>
      <c r="D112" s="76"/>
    </row>
    <row r="113" spans="2:4" s="77" customFormat="1" ht="15.5" x14ac:dyDescent="0.35">
      <c r="B113" s="68"/>
      <c r="C113" s="68"/>
      <c r="D113" s="76"/>
    </row>
    <row r="114" spans="2:4" s="77" customFormat="1" ht="15.5" x14ac:dyDescent="0.35">
      <c r="B114" s="68"/>
      <c r="C114" s="68"/>
      <c r="D114" s="76"/>
    </row>
    <row r="115" spans="2:4" s="77" customFormat="1" ht="15.5" x14ac:dyDescent="0.35">
      <c r="B115" s="68"/>
      <c r="C115" s="68"/>
      <c r="D115" s="76"/>
    </row>
    <row r="116" spans="2:4" s="77" customFormat="1" ht="15.5" x14ac:dyDescent="0.35">
      <c r="B116" s="68"/>
      <c r="C116" s="68"/>
      <c r="D116" s="76"/>
    </row>
    <row r="117" spans="2:4" s="77" customFormat="1" ht="15.5" x14ac:dyDescent="0.35">
      <c r="B117" s="68"/>
      <c r="C117" s="68"/>
      <c r="D117" s="76"/>
    </row>
    <row r="118" spans="2:4" s="77" customFormat="1" ht="15.5" x14ac:dyDescent="0.35">
      <c r="B118" s="68"/>
      <c r="C118" s="68"/>
      <c r="D118" s="76"/>
    </row>
    <row r="119" spans="2:4" s="77" customFormat="1" ht="15.5" x14ac:dyDescent="0.35">
      <c r="B119" s="68"/>
      <c r="C119" s="68"/>
      <c r="D119" s="76"/>
    </row>
    <row r="120" spans="2:4" s="77" customFormat="1" ht="15.5" x14ac:dyDescent="0.35">
      <c r="B120" s="68"/>
      <c r="C120" s="68"/>
      <c r="D120" s="76"/>
    </row>
    <row r="121" spans="2:4" s="77" customFormat="1" ht="15.5" x14ac:dyDescent="0.35">
      <c r="B121" s="68"/>
      <c r="C121" s="68"/>
      <c r="D121" s="76"/>
    </row>
    <row r="122" spans="2:4" s="77" customFormat="1" ht="15.5" x14ac:dyDescent="0.35">
      <c r="B122" s="68"/>
      <c r="C122" s="68"/>
      <c r="D122" s="76"/>
    </row>
    <row r="123" spans="2:4" s="77" customFormat="1" ht="15.5" x14ac:dyDescent="0.35">
      <c r="B123" s="68"/>
      <c r="C123" s="68"/>
      <c r="D123" s="76"/>
    </row>
    <row r="124" spans="2:4" s="77" customFormat="1" ht="15.5" x14ac:dyDescent="0.35">
      <c r="B124" s="68"/>
      <c r="C124" s="68"/>
      <c r="D124" s="76"/>
    </row>
    <row r="125" spans="2:4" s="77" customFormat="1" ht="15.5" x14ac:dyDescent="0.35">
      <c r="B125" s="68"/>
      <c r="C125" s="68"/>
      <c r="D125" s="76"/>
    </row>
    <row r="126" spans="2:4" s="77" customFormat="1" ht="15.5" x14ac:dyDescent="0.35">
      <c r="B126" s="68"/>
      <c r="C126" s="68"/>
      <c r="D126" s="76"/>
    </row>
    <row r="127" spans="2:4" s="77" customFormat="1" ht="15.5" x14ac:dyDescent="0.35">
      <c r="B127" s="68"/>
      <c r="C127" s="68"/>
      <c r="D127" s="76"/>
    </row>
    <row r="128" spans="2:4" s="77" customFormat="1" ht="15.5" x14ac:dyDescent="0.35">
      <c r="B128" s="68"/>
      <c r="C128" s="68"/>
      <c r="D128" s="76"/>
    </row>
    <row r="129" spans="2:6" s="77" customFormat="1" ht="15.5" x14ac:dyDescent="0.35">
      <c r="B129" s="68"/>
      <c r="C129" s="68"/>
      <c r="D129" s="76"/>
    </row>
    <row r="130" spans="2:6" s="77" customFormat="1" ht="15.5" x14ac:dyDescent="0.35">
      <c r="B130" s="68"/>
      <c r="C130" s="68"/>
      <c r="D130" s="76"/>
    </row>
    <row r="131" spans="2:6" s="77" customFormat="1" ht="15.5" x14ac:dyDescent="0.35">
      <c r="B131" s="68"/>
      <c r="C131" s="68"/>
      <c r="D131" s="76"/>
    </row>
    <row r="132" spans="2:6" s="77" customFormat="1" ht="15.5" x14ac:dyDescent="0.35">
      <c r="B132" s="68"/>
      <c r="C132" s="68"/>
      <c r="D132" s="76"/>
    </row>
    <row r="133" spans="2:6" s="77" customFormat="1" ht="15.5" x14ac:dyDescent="0.35">
      <c r="B133" s="68"/>
      <c r="C133" s="68"/>
      <c r="D133" s="76"/>
    </row>
    <row r="134" spans="2:6" s="77" customFormat="1" ht="15.5" x14ac:dyDescent="0.35">
      <c r="B134" s="68"/>
      <c r="C134" s="68"/>
      <c r="D134" s="76"/>
    </row>
    <row r="135" spans="2:6" s="77" customFormat="1" ht="15.5" x14ac:dyDescent="0.35">
      <c r="B135" s="68"/>
      <c r="C135" s="68"/>
      <c r="D135" s="82"/>
      <c r="E135" s="82"/>
      <c r="F135" s="82"/>
    </row>
    <row r="136" spans="2:6" s="77" customFormat="1" ht="15.5" x14ac:dyDescent="0.35">
      <c r="B136" s="68"/>
      <c r="C136" s="68"/>
      <c r="D136" s="82"/>
      <c r="E136" s="82"/>
      <c r="F136" s="82"/>
    </row>
    <row r="137" spans="2:6" s="77" customFormat="1" ht="15.5" x14ac:dyDescent="0.35">
      <c r="B137" s="68"/>
      <c r="C137" s="68"/>
      <c r="D137" s="68"/>
      <c r="E137" s="68"/>
      <c r="F137" s="69"/>
    </row>
    <row r="138" spans="2:6" s="77" customFormat="1" ht="15.5" x14ac:dyDescent="0.35">
      <c r="B138" s="68"/>
      <c r="C138" s="68"/>
      <c r="D138" s="68"/>
      <c r="E138" s="68"/>
      <c r="F138" s="69"/>
    </row>
    <row r="139" spans="2:6" s="77" customFormat="1" ht="15.5" x14ac:dyDescent="0.35">
      <c r="B139" s="68"/>
      <c r="C139" s="68"/>
      <c r="D139" s="68"/>
      <c r="E139" s="68"/>
      <c r="F139" s="69"/>
    </row>
    <row r="140" spans="2:6" s="77" customFormat="1" ht="15.5" x14ac:dyDescent="0.35">
      <c r="B140" s="68"/>
      <c r="C140" s="68"/>
      <c r="D140" s="68"/>
      <c r="E140" s="68"/>
      <c r="F140" s="69"/>
    </row>
    <row r="141" spans="2:6" s="77" customFormat="1" ht="15.5" x14ac:dyDescent="0.35">
      <c r="B141" s="68"/>
      <c r="C141" s="68"/>
      <c r="D141" s="68"/>
      <c r="E141" s="68"/>
      <c r="F141" s="69"/>
    </row>
    <row r="142" spans="2:6" s="77" customFormat="1" ht="15.5" x14ac:dyDescent="0.35">
      <c r="B142" s="68"/>
      <c r="C142" s="68"/>
      <c r="D142" s="68"/>
      <c r="E142" s="68"/>
      <c r="F142" s="69"/>
    </row>
    <row r="143" spans="2:6" s="77" customFormat="1" ht="15.5" x14ac:dyDescent="0.35">
      <c r="B143" s="68"/>
      <c r="C143" s="68"/>
      <c r="D143" s="68"/>
      <c r="E143" s="68"/>
      <c r="F143" s="69"/>
    </row>
    <row r="144" spans="2:6" s="77" customFormat="1" ht="15.5" x14ac:dyDescent="0.35">
      <c r="B144" s="68"/>
      <c r="C144" s="68"/>
      <c r="D144" s="68"/>
      <c r="E144" s="68"/>
      <c r="F144" s="69"/>
    </row>
    <row r="145" spans="2:6" s="77" customFormat="1" ht="15.5" x14ac:dyDescent="0.35">
      <c r="B145" s="68"/>
      <c r="C145" s="68"/>
      <c r="D145" s="68"/>
      <c r="E145" s="68"/>
      <c r="F145" s="69"/>
    </row>
    <row r="146" spans="2:6" s="77" customFormat="1" ht="15.5" x14ac:dyDescent="0.35">
      <c r="B146" s="68"/>
      <c r="C146" s="68"/>
      <c r="D146" s="68"/>
      <c r="E146" s="68"/>
      <c r="F146" s="69"/>
    </row>
    <row r="147" spans="2:6" s="77" customFormat="1" ht="15.5" x14ac:dyDescent="0.35">
      <c r="B147" s="68"/>
      <c r="C147" s="68"/>
      <c r="D147" s="68"/>
      <c r="E147" s="68"/>
      <c r="F147" s="69"/>
    </row>
    <row r="148" spans="2:6" s="77" customFormat="1" ht="15.5" x14ac:dyDescent="0.35">
      <c r="B148" s="68"/>
      <c r="C148" s="68"/>
      <c r="D148" s="68"/>
      <c r="E148" s="68"/>
      <c r="F148" s="69"/>
    </row>
    <row r="149" spans="2:6" s="77" customFormat="1" ht="15.5" x14ac:dyDescent="0.35">
      <c r="B149" s="68"/>
      <c r="C149" s="68"/>
      <c r="D149" s="68"/>
      <c r="E149" s="68"/>
      <c r="F149" s="69"/>
    </row>
    <row r="150" spans="2:6" s="77" customFormat="1" ht="15.5" x14ac:dyDescent="0.35">
      <c r="B150" s="68"/>
      <c r="C150" s="68"/>
      <c r="D150" s="68"/>
      <c r="E150" s="68"/>
      <c r="F150" s="69"/>
    </row>
    <row r="151" spans="2:6" s="77" customFormat="1" ht="15.5" x14ac:dyDescent="0.35">
      <c r="B151" s="68"/>
      <c r="C151" s="68"/>
      <c r="D151" s="68"/>
      <c r="E151" s="68"/>
      <c r="F151" s="69"/>
    </row>
    <row r="152" spans="2:6" s="77" customFormat="1" ht="15.5" x14ac:dyDescent="0.35">
      <c r="B152" s="68"/>
      <c r="C152" s="68"/>
      <c r="D152" s="68"/>
      <c r="E152" s="68"/>
      <c r="F152" s="69"/>
    </row>
    <row r="153" spans="2:6" s="77" customFormat="1" ht="15.5" x14ac:dyDescent="0.35">
      <c r="B153" s="68"/>
      <c r="C153" s="68"/>
      <c r="D153" s="68"/>
      <c r="E153" s="68"/>
      <c r="F153" s="69"/>
    </row>
    <row r="154" spans="2:6" s="77" customFormat="1" ht="15.5" x14ac:dyDescent="0.35">
      <c r="B154" s="68"/>
      <c r="C154" s="68"/>
      <c r="D154" s="68"/>
      <c r="E154" s="68"/>
      <c r="F154" s="69"/>
    </row>
    <row r="155" spans="2:6" s="77" customFormat="1" ht="15.5" x14ac:dyDescent="0.35">
      <c r="B155" s="68"/>
      <c r="C155" s="68"/>
      <c r="D155" s="68"/>
      <c r="E155" s="68"/>
      <c r="F155" s="69"/>
    </row>
    <row r="156" spans="2:6" s="77" customFormat="1" ht="15.5" x14ac:dyDescent="0.35">
      <c r="B156" s="68"/>
      <c r="C156" s="68"/>
      <c r="D156" s="68"/>
      <c r="E156" s="68"/>
      <c r="F156" s="69"/>
    </row>
    <row r="157" spans="2:6" s="77" customFormat="1" ht="15.5" x14ac:dyDescent="0.35">
      <c r="B157" s="68"/>
      <c r="C157" s="68"/>
      <c r="D157" s="68"/>
      <c r="E157" s="68"/>
      <c r="F157" s="69"/>
    </row>
    <row r="158" spans="2:6" s="77" customFormat="1" ht="15.5" x14ac:dyDescent="0.35">
      <c r="B158" s="68"/>
      <c r="C158" s="68"/>
      <c r="D158" s="68"/>
      <c r="E158" s="68"/>
      <c r="F158" s="69"/>
    </row>
    <row r="159" spans="2:6" s="77" customFormat="1" ht="15.5" x14ac:dyDescent="0.35">
      <c r="B159" s="68"/>
      <c r="C159" s="68"/>
      <c r="D159" s="68"/>
      <c r="E159" s="68"/>
      <c r="F159" s="69"/>
    </row>
    <row r="160" spans="2:6" s="77" customFormat="1" ht="15.5" x14ac:dyDescent="0.35">
      <c r="B160" s="68"/>
      <c r="C160" s="68"/>
      <c r="D160" s="68"/>
      <c r="E160" s="68"/>
      <c r="F160" s="69"/>
    </row>
    <row r="161" spans="2:6" s="77" customFormat="1" ht="15.5" x14ac:dyDescent="0.35">
      <c r="B161" s="68"/>
      <c r="C161" s="68"/>
      <c r="D161" s="68"/>
      <c r="E161" s="68"/>
      <c r="F161" s="69"/>
    </row>
    <row r="162" spans="2:6" s="77" customFormat="1" ht="15.5" x14ac:dyDescent="0.35">
      <c r="B162" s="68"/>
      <c r="C162" s="68"/>
      <c r="D162" s="68"/>
      <c r="E162" s="68"/>
      <c r="F162" s="69"/>
    </row>
    <row r="163" spans="2:6" s="82" customFormat="1" ht="14" x14ac:dyDescent="0.3">
      <c r="B163" s="68"/>
      <c r="C163" s="68"/>
      <c r="D163" s="68"/>
      <c r="E163" s="68"/>
      <c r="F163" s="69"/>
    </row>
    <row r="164" spans="2:6" s="82" customFormat="1" ht="14" x14ac:dyDescent="0.3">
      <c r="B164" s="68"/>
      <c r="C164" s="68"/>
      <c r="D164" s="68"/>
      <c r="E164" s="68"/>
      <c r="F164" s="69"/>
    </row>
  </sheetData>
  <sheetProtection algorithmName="SHA-512" hashValue="xTecVysbiYndGES/yHHoOOLfWp+4vCsXBpt73/xxmY4horluEiJI/X23jq3aRDx9HxuBkfGD31Wo+OEQfRffGQ==" saltValue="MjRX/tRTQkb0785g8OWv9g==" spinCount="100000" sheet="1" objects="1" scenarios="1" selectLockedCells="1"/>
  <phoneticPr fontId="4" type="noConversion"/>
  <pageMargins left="0.78740157480314965" right="0.78740157480314965" top="1.1811023622047245" bottom="0.98425196850393704" header="0.23622047244094491" footer="0.31496062992125984"/>
  <pageSetup paperSize="9" orientation="landscape" r:id="rId1"/>
  <headerFooter>
    <oddHeader>&amp;L&amp;G&amp;C&amp;"Arial,Fett"&amp;14
Categories&amp;R&amp;9Finance
Payment Transactions</oddHeader>
  </headerFooter>
  <legacyDrawingHF r:id="rId2"/>
  <tableParts count="1">
    <tablePart r:id="rId3"/>
  </tableParts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2:G165"/>
  <sheetViews>
    <sheetView showGridLines="0" showRuler="0" view="pageLayout" workbookViewId="0">
      <selection activeCell="B2" sqref="B2"/>
    </sheetView>
  </sheetViews>
  <sheetFormatPr defaultColWidth="11.36328125" defaultRowHeight="12.5" x14ac:dyDescent="0.25"/>
  <cols>
    <col min="1" max="1" width="4.1796875" style="68" customWidth="1"/>
    <col min="2" max="2" width="12.6328125" style="68" customWidth="1"/>
    <col min="3" max="3" width="51" style="68" customWidth="1"/>
    <col min="4" max="4" width="10.81640625" style="68" customWidth="1"/>
    <col min="5" max="5" width="11.6328125" style="68" customWidth="1"/>
    <col min="6" max="6" width="11" style="69" customWidth="1"/>
    <col min="7" max="7" width="0.453125" style="68" hidden="1" customWidth="1"/>
    <col min="8" max="8" width="2.6328125" style="68" customWidth="1"/>
    <col min="9" max="16384" width="11.36328125" style="68"/>
  </cols>
  <sheetData>
    <row r="2" spans="2:7" s="86" customFormat="1" ht="31" x14ac:dyDescent="0.35">
      <c r="B2" s="93" t="s">
        <v>437</v>
      </c>
      <c r="C2" s="94" t="s">
        <v>239</v>
      </c>
      <c r="D2" s="83"/>
      <c r="E2" s="84"/>
      <c r="F2" s="85"/>
      <c r="G2" s="84"/>
    </row>
    <row r="3" spans="2:7" s="77" customFormat="1" ht="15.5" x14ac:dyDescent="0.35">
      <c r="B3" s="41">
        <v>306020</v>
      </c>
      <c r="C3" s="42" t="s">
        <v>250</v>
      </c>
      <c r="D3" s="76"/>
    </row>
    <row r="4" spans="2:7" s="77" customFormat="1" ht="15.5" x14ac:dyDescent="0.35">
      <c r="B4" s="41">
        <v>306030</v>
      </c>
      <c r="C4" s="42" t="s">
        <v>439</v>
      </c>
      <c r="D4" s="76"/>
    </row>
    <row r="5" spans="2:7" s="77" customFormat="1" ht="15.5" x14ac:dyDescent="0.35">
      <c r="B5" s="41">
        <v>306900</v>
      </c>
      <c r="C5" s="42" t="s">
        <v>253</v>
      </c>
      <c r="D5" s="76"/>
    </row>
    <row r="6" spans="2:7" s="77" customFormat="1" ht="15.5" x14ac:dyDescent="0.35">
      <c r="B6" s="41">
        <v>310010</v>
      </c>
      <c r="C6" s="42" t="s">
        <v>440</v>
      </c>
      <c r="D6" s="76"/>
    </row>
    <row r="7" spans="2:7" s="77" customFormat="1" ht="15.5" x14ac:dyDescent="0.35">
      <c r="B7" s="41">
        <v>310020</v>
      </c>
      <c r="C7" s="42" t="s">
        <v>441</v>
      </c>
      <c r="D7" s="76"/>
    </row>
    <row r="8" spans="2:7" s="77" customFormat="1" ht="15.5" x14ac:dyDescent="0.35">
      <c r="B8" s="41">
        <v>310030</v>
      </c>
      <c r="C8" s="42" t="s">
        <v>442</v>
      </c>
      <c r="D8" s="76"/>
    </row>
    <row r="9" spans="2:7" s="77" customFormat="1" ht="15.5" x14ac:dyDescent="0.35">
      <c r="B9" s="41">
        <v>310040</v>
      </c>
      <c r="C9" s="42" t="s">
        <v>262</v>
      </c>
      <c r="D9" s="76"/>
    </row>
    <row r="10" spans="2:7" s="77" customFormat="1" ht="15.5" x14ac:dyDescent="0.35">
      <c r="B10" s="41">
        <v>310050</v>
      </c>
      <c r="C10" s="42" t="s">
        <v>266</v>
      </c>
      <c r="D10" s="76"/>
    </row>
    <row r="11" spans="2:7" s="77" customFormat="1" ht="15.5" x14ac:dyDescent="0.35">
      <c r="B11" s="41">
        <v>311900</v>
      </c>
      <c r="C11" s="42" t="s">
        <v>264</v>
      </c>
      <c r="D11" s="76"/>
    </row>
    <row r="12" spans="2:7" s="77" customFormat="1" ht="15.5" x14ac:dyDescent="0.35">
      <c r="B12" s="41">
        <v>312000</v>
      </c>
      <c r="C12" s="42" t="s">
        <v>258</v>
      </c>
      <c r="D12" s="76"/>
    </row>
    <row r="13" spans="2:7" s="77" customFormat="1" ht="15.5" x14ac:dyDescent="0.35">
      <c r="B13" s="41">
        <v>312010</v>
      </c>
      <c r="C13" s="42" t="s">
        <v>443</v>
      </c>
      <c r="D13" s="76"/>
    </row>
    <row r="14" spans="2:7" s="77" customFormat="1" ht="15.5" x14ac:dyDescent="0.35">
      <c r="B14" s="41">
        <v>312020</v>
      </c>
      <c r="C14" s="42" t="s">
        <v>260</v>
      </c>
      <c r="D14" s="76"/>
    </row>
    <row r="15" spans="2:7" s="77" customFormat="1" ht="15.5" x14ac:dyDescent="0.35">
      <c r="B15" s="41">
        <v>313000</v>
      </c>
      <c r="C15" s="42" t="s">
        <v>256</v>
      </c>
      <c r="D15" s="76"/>
    </row>
    <row r="16" spans="2:7" s="77" customFormat="1" ht="15.5" x14ac:dyDescent="0.35">
      <c r="B16" s="41">
        <v>313010</v>
      </c>
      <c r="C16" s="42" t="s">
        <v>444</v>
      </c>
      <c r="D16" s="76"/>
    </row>
    <row r="17" spans="2:4" s="77" customFormat="1" ht="15.5" x14ac:dyDescent="0.35">
      <c r="B17" s="41">
        <v>314000</v>
      </c>
      <c r="C17" s="42" t="s">
        <v>445</v>
      </c>
      <c r="D17" s="76"/>
    </row>
    <row r="18" spans="2:4" s="77" customFormat="1" ht="15.5" x14ac:dyDescent="0.35">
      <c r="B18" s="71">
        <v>314010</v>
      </c>
      <c r="C18" s="72" t="s">
        <v>446</v>
      </c>
      <c r="D18" s="76"/>
    </row>
    <row r="19" spans="2:4" s="77" customFormat="1" ht="15.5" x14ac:dyDescent="0.35">
      <c r="B19" s="71">
        <v>321200</v>
      </c>
      <c r="C19" s="72" t="s">
        <v>447</v>
      </c>
      <c r="D19" s="76"/>
    </row>
    <row r="20" spans="2:4" s="77" customFormat="1" ht="15.5" x14ac:dyDescent="0.35">
      <c r="B20" s="71">
        <v>321350</v>
      </c>
      <c r="C20" s="72" t="s">
        <v>448</v>
      </c>
      <c r="D20" s="76"/>
    </row>
    <row r="21" spans="2:4" s="77" customFormat="1" ht="15.5" x14ac:dyDescent="0.35">
      <c r="B21" s="71">
        <v>321360</v>
      </c>
      <c r="C21" s="72" t="s">
        <v>449</v>
      </c>
      <c r="D21" s="76"/>
    </row>
    <row r="22" spans="2:4" s="77" customFormat="1" ht="15.5" x14ac:dyDescent="0.35">
      <c r="B22" s="71">
        <v>321990</v>
      </c>
      <c r="C22" s="72" t="s">
        <v>450</v>
      </c>
      <c r="D22" s="76"/>
    </row>
    <row r="23" spans="2:4" s="77" customFormat="1" ht="15.5" x14ac:dyDescent="0.35">
      <c r="B23" s="71">
        <v>322000</v>
      </c>
      <c r="C23" s="72" t="s">
        <v>438</v>
      </c>
      <c r="D23" s="76"/>
    </row>
    <row r="24" spans="2:4" s="77" customFormat="1" ht="15.5" x14ac:dyDescent="0.35">
      <c r="B24" s="71">
        <v>322010</v>
      </c>
      <c r="C24" s="72" t="s">
        <v>248</v>
      </c>
      <c r="D24" s="76"/>
    </row>
    <row r="25" spans="2:4" s="77" customFormat="1" ht="15.5" x14ac:dyDescent="0.35">
      <c r="B25" s="71">
        <v>322020</v>
      </c>
      <c r="C25" s="72" t="s">
        <v>245</v>
      </c>
      <c r="D25" s="76"/>
    </row>
    <row r="26" spans="2:4" s="77" customFormat="1" ht="15.5" x14ac:dyDescent="0.35">
      <c r="B26" s="71">
        <v>322300</v>
      </c>
      <c r="C26" s="72" t="s">
        <v>451</v>
      </c>
      <c r="D26" s="76"/>
    </row>
    <row r="27" spans="2:4" s="77" customFormat="1" ht="15.5" x14ac:dyDescent="0.35">
      <c r="B27" s="71">
        <v>324010</v>
      </c>
      <c r="C27" s="72" t="s">
        <v>452</v>
      </c>
      <c r="D27" s="76"/>
    </row>
    <row r="28" spans="2:4" s="77" customFormat="1" ht="15.5" x14ac:dyDescent="0.35">
      <c r="B28" s="71">
        <v>324300</v>
      </c>
      <c r="C28" s="72" t="s">
        <v>453</v>
      </c>
      <c r="D28" s="76"/>
    </row>
    <row r="29" spans="2:4" s="77" customFormat="1" ht="15.5" x14ac:dyDescent="0.35">
      <c r="B29" s="71">
        <v>324400</v>
      </c>
      <c r="C29" s="72" t="s">
        <v>454</v>
      </c>
      <c r="D29" s="76"/>
    </row>
    <row r="30" spans="2:4" s="77" customFormat="1" ht="15.5" x14ac:dyDescent="0.35">
      <c r="B30" s="71">
        <v>325000</v>
      </c>
      <c r="C30" s="72" t="s">
        <v>455</v>
      </c>
      <c r="D30" s="76"/>
    </row>
    <row r="31" spans="2:4" s="77" customFormat="1" ht="15.5" x14ac:dyDescent="0.35">
      <c r="B31" s="71">
        <v>325010</v>
      </c>
      <c r="C31" s="72" t="s">
        <v>456</v>
      </c>
      <c r="D31" s="76"/>
    </row>
    <row r="32" spans="2:4" s="77" customFormat="1" ht="15.5" x14ac:dyDescent="0.35">
      <c r="B32" s="71">
        <v>325020</v>
      </c>
      <c r="C32" s="72" t="s">
        <v>457</v>
      </c>
      <c r="D32" s="76"/>
    </row>
    <row r="33" spans="2:4" s="77" customFormat="1" ht="15.5" x14ac:dyDescent="0.35">
      <c r="B33" s="71">
        <v>325030</v>
      </c>
      <c r="C33" s="72" t="s">
        <v>458</v>
      </c>
      <c r="D33" s="76"/>
    </row>
    <row r="34" spans="2:4" s="77" customFormat="1" ht="15.5" x14ac:dyDescent="0.35">
      <c r="B34" s="71">
        <v>325050</v>
      </c>
      <c r="C34" s="72" t="s">
        <v>459</v>
      </c>
      <c r="D34" s="76"/>
    </row>
    <row r="35" spans="2:4" s="77" customFormat="1" ht="15.5" x14ac:dyDescent="0.35">
      <c r="B35" s="71">
        <v>325060</v>
      </c>
      <c r="C35" s="72" t="s">
        <v>460</v>
      </c>
      <c r="D35" s="76"/>
    </row>
    <row r="36" spans="2:4" s="77" customFormat="1" ht="15.5" x14ac:dyDescent="0.35">
      <c r="B36" s="71">
        <v>325070</v>
      </c>
      <c r="C36" s="72" t="s">
        <v>462</v>
      </c>
      <c r="D36" s="76"/>
    </row>
    <row r="37" spans="2:4" s="77" customFormat="1" ht="15.5" x14ac:dyDescent="0.35">
      <c r="B37" s="71">
        <v>325500</v>
      </c>
      <c r="C37" s="72" t="s">
        <v>463</v>
      </c>
      <c r="D37" s="76"/>
    </row>
    <row r="38" spans="2:4" s="77" customFormat="1" ht="15.5" x14ac:dyDescent="0.35">
      <c r="B38" s="71">
        <v>326000</v>
      </c>
      <c r="C38" s="72" t="s">
        <v>461</v>
      </c>
      <c r="D38" s="76"/>
    </row>
    <row r="39" spans="2:4" s="77" customFormat="1" ht="15.5" x14ac:dyDescent="0.35">
      <c r="B39" s="71">
        <v>329000</v>
      </c>
      <c r="C39" s="72" t="s">
        <v>268</v>
      </c>
      <c r="D39" s="76"/>
    </row>
    <row r="40" spans="2:4" s="77" customFormat="1" ht="15.5" x14ac:dyDescent="0.35">
      <c r="B40" s="71">
        <v>329050</v>
      </c>
      <c r="C40" s="72" t="s">
        <v>271</v>
      </c>
      <c r="D40" s="76"/>
    </row>
    <row r="41" spans="2:4" s="77" customFormat="1" ht="15.5" x14ac:dyDescent="0.35">
      <c r="B41" s="71">
        <v>329100</v>
      </c>
      <c r="C41" s="72" t="s">
        <v>273</v>
      </c>
      <c r="D41" s="76"/>
    </row>
    <row r="42" spans="2:4" s="77" customFormat="1" ht="15.5" x14ac:dyDescent="0.35">
      <c r="B42" s="71">
        <v>329300</v>
      </c>
      <c r="C42" s="72" t="s">
        <v>464</v>
      </c>
      <c r="D42" s="76"/>
    </row>
    <row r="43" spans="2:4" s="77" customFormat="1" ht="15.5" x14ac:dyDescent="0.35">
      <c r="B43" s="71">
        <v>329900</v>
      </c>
      <c r="C43" s="72" t="s">
        <v>465</v>
      </c>
      <c r="D43" s="76"/>
    </row>
    <row r="44" spans="2:4" s="77" customFormat="1" ht="15.5" x14ac:dyDescent="0.35">
      <c r="B44" s="71">
        <v>329910</v>
      </c>
      <c r="C44" s="72" t="s">
        <v>218</v>
      </c>
      <c r="D44" s="76"/>
    </row>
    <row r="45" spans="2:4" s="77" customFormat="1" ht="15.5" x14ac:dyDescent="0.35">
      <c r="B45" s="71">
        <v>330000</v>
      </c>
      <c r="C45" s="72" t="s">
        <v>466</v>
      </c>
      <c r="D45" s="76"/>
    </row>
    <row r="46" spans="2:4" s="77" customFormat="1" ht="15.5" x14ac:dyDescent="0.35">
      <c r="B46" s="68"/>
      <c r="C46" s="68"/>
      <c r="D46" s="76"/>
    </row>
    <row r="47" spans="2:4" s="77" customFormat="1" ht="15.5" x14ac:dyDescent="0.35">
      <c r="B47" s="68"/>
      <c r="C47" s="68"/>
      <c r="D47" s="76"/>
    </row>
    <row r="48" spans="2:4" s="77" customFormat="1" ht="15.5" x14ac:dyDescent="0.35">
      <c r="B48" s="68"/>
      <c r="C48" s="68"/>
      <c r="D48" s="76"/>
    </row>
    <row r="49" spans="2:4" s="77" customFormat="1" ht="15.5" x14ac:dyDescent="0.35">
      <c r="B49" s="68"/>
      <c r="C49" s="68"/>
      <c r="D49" s="76"/>
    </row>
    <row r="50" spans="2:4" s="77" customFormat="1" ht="15.5" x14ac:dyDescent="0.35">
      <c r="B50" s="68"/>
      <c r="C50" s="68"/>
      <c r="D50" s="76"/>
    </row>
    <row r="51" spans="2:4" s="77" customFormat="1" ht="15.5" x14ac:dyDescent="0.35">
      <c r="B51" s="68"/>
      <c r="C51" s="68"/>
      <c r="D51" s="76"/>
    </row>
    <row r="52" spans="2:4" s="77" customFormat="1" ht="15.5" x14ac:dyDescent="0.35">
      <c r="B52" s="68"/>
      <c r="C52" s="68"/>
      <c r="D52" s="76"/>
    </row>
    <row r="53" spans="2:4" s="77" customFormat="1" ht="15.5" x14ac:dyDescent="0.35">
      <c r="B53" s="68"/>
      <c r="C53" s="68"/>
      <c r="D53" s="76"/>
    </row>
    <row r="54" spans="2:4" s="77" customFormat="1" ht="15.5" x14ac:dyDescent="0.35">
      <c r="B54" s="68"/>
      <c r="C54" s="68"/>
      <c r="D54" s="76"/>
    </row>
    <row r="55" spans="2:4" s="77" customFormat="1" ht="15.5" x14ac:dyDescent="0.35">
      <c r="B55" s="68"/>
      <c r="C55" s="68"/>
      <c r="D55" s="76"/>
    </row>
    <row r="56" spans="2:4" s="77" customFormat="1" ht="15.5" x14ac:dyDescent="0.35">
      <c r="B56" s="68"/>
      <c r="C56" s="68"/>
      <c r="D56" s="76"/>
    </row>
    <row r="57" spans="2:4" s="77" customFormat="1" ht="15.5" x14ac:dyDescent="0.35">
      <c r="B57" s="68"/>
      <c r="C57" s="68"/>
      <c r="D57" s="76"/>
    </row>
    <row r="58" spans="2:4" s="77" customFormat="1" ht="15.5" x14ac:dyDescent="0.35">
      <c r="B58" s="68"/>
      <c r="C58" s="68"/>
      <c r="D58" s="76"/>
    </row>
    <row r="59" spans="2:4" s="77" customFormat="1" ht="15.5" x14ac:dyDescent="0.35">
      <c r="B59" s="68"/>
      <c r="C59" s="68"/>
      <c r="D59" s="76"/>
    </row>
    <row r="60" spans="2:4" s="77" customFormat="1" ht="15.5" x14ac:dyDescent="0.35">
      <c r="B60" s="68"/>
      <c r="C60" s="68"/>
      <c r="D60" s="76"/>
    </row>
    <row r="61" spans="2:4" s="77" customFormat="1" ht="15.5" x14ac:dyDescent="0.35">
      <c r="B61" s="68"/>
      <c r="C61" s="68"/>
      <c r="D61" s="76"/>
    </row>
    <row r="62" spans="2:4" s="77" customFormat="1" ht="15.5" x14ac:dyDescent="0.35">
      <c r="B62" s="68"/>
      <c r="C62" s="68"/>
      <c r="D62" s="76"/>
    </row>
    <row r="63" spans="2:4" s="77" customFormat="1" ht="15.5" x14ac:dyDescent="0.35">
      <c r="B63" s="68"/>
      <c r="C63" s="68"/>
      <c r="D63" s="76"/>
    </row>
    <row r="64" spans="2:4" s="77" customFormat="1" ht="15.5" x14ac:dyDescent="0.35">
      <c r="B64" s="68"/>
      <c r="C64" s="68"/>
      <c r="D64" s="76"/>
    </row>
    <row r="65" spans="2:4" s="77" customFormat="1" ht="15.5" x14ac:dyDescent="0.35">
      <c r="B65" s="68"/>
      <c r="C65" s="68"/>
      <c r="D65" s="76"/>
    </row>
    <row r="66" spans="2:4" s="77" customFormat="1" ht="15.5" x14ac:dyDescent="0.35">
      <c r="B66" s="68"/>
      <c r="C66" s="68"/>
      <c r="D66" s="76"/>
    </row>
    <row r="67" spans="2:4" s="77" customFormat="1" ht="15.5" x14ac:dyDescent="0.35">
      <c r="B67" s="68"/>
      <c r="C67" s="68"/>
      <c r="D67" s="76"/>
    </row>
    <row r="68" spans="2:4" s="77" customFormat="1" ht="15.5" x14ac:dyDescent="0.35">
      <c r="B68" s="68"/>
      <c r="C68" s="68"/>
      <c r="D68" s="76"/>
    </row>
    <row r="69" spans="2:4" s="77" customFormat="1" ht="15.5" x14ac:dyDescent="0.35">
      <c r="B69" s="68"/>
      <c r="C69" s="68"/>
      <c r="D69" s="76"/>
    </row>
    <row r="70" spans="2:4" s="77" customFormat="1" ht="15.5" x14ac:dyDescent="0.35">
      <c r="B70" s="68"/>
      <c r="C70" s="68"/>
      <c r="D70" s="76"/>
    </row>
    <row r="71" spans="2:4" s="77" customFormat="1" ht="15.5" x14ac:dyDescent="0.35">
      <c r="B71" s="68"/>
      <c r="C71" s="68"/>
      <c r="D71" s="76"/>
    </row>
    <row r="72" spans="2:4" s="77" customFormat="1" ht="15.5" x14ac:dyDescent="0.35">
      <c r="B72" s="68"/>
      <c r="C72" s="68"/>
      <c r="D72" s="76"/>
    </row>
    <row r="73" spans="2:4" s="77" customFormat="1" ht="15.5" x14ac:dyDescent="0.35">
      <c r="B73" s="68"/>
      <c r="C73" s="68"/>
      <c r="D73" s="76"/>
    </row>
    <row r="74" spans="2:4" s="77" customFormat="1" ht="15.5" x14ac:dyDescent="0.35">
      <c r="B74" s="68"/>
      <c r="C74" s="68"/>
      <c r="D74" s="76"/>
    </row>
    <row r="75" spans="2:4" s="77" customFormat="1" ht="15.5" x14ac:dyDescent="0.35">
      <c r="B75" s="68"/>
      <c r="C75" s="68"/>
      <c r="D75" s="76"/>
    </row>
    <row r="76" spans="2:4" s="77" customFormat="1" ht="15.5" x14ac:dyDescent="0.35">
      <c r="B76" s="68"/>
      <c r="C76" s="68"/>
      <c r="D76" s="76"/>
    </row>
    <row r="77" spans="2:4" s="77" customFormat="1" ht="15.5" x14ac:dyDescent="0.35">
      <c r="B77" s="68"/>
      <c r="C77" s="68"/>
      <c r="D77" s="76"/>
    </row>
    <row r="78" spans="2:4" s="77" customFormat="1" ht="15.5" x14ac:dyDescent="0.35">
      <c r="B78" s="68"/>
      <c r="C78" s="68"/>
      <c r="D78" s="76"/>
    </row>
    <row r="79" spans="2:4" s="77" customFormat="1" ht="15.5" x14ac:dyDescent="0.35">
      <c r="B79" s="68"/>
      <c r="C79" s="68"/>
      <c r="D79" s="76"/>
    </row>
    <row r="80" spans="2:4" s="77" customFormat="1" ht="15.5" x14ac:dyDescent="0.35">
      <c r="B80" s="68"/>
      <c r="C80" s="68"/>
      <c r="D80" s="76"/>
    </row>
    <row r="81" spans="2:4" s="77" customFormat="1" ht="15.5" x14ac:dyDescent="0.35">
      <c r="B81" s="68"/>
      <c r="C81" s="68"/>
      <c r="D81" s="76"/>
    </row>
    <row r="82" spans="2:4" s="77" customFormat="1" ht="15.5" x14ac:dyDescent="0.35">
      <c r="B82" s="68"/>
      <c r="C82" s="68"/>
      <c r="D82" s="76"/>
    </row>
    <row r="83" spans="2:4" s="77" customFormat="1" ht="15.5" x14ac:dyDescent="0.35">
      <c r="B83" s="68"/>
      <c r="C83" s="68"/>
      <c r="D83" s="76"/>
    </row>
    <row r="84" spans="2:4" s="77" customFormat="1" ht="15.5" x14ac:dyDescent="0.35">
      <c r="B84" s="68"/>
      <c r="C84" s="68"/>
      <c r="D84" s="76"/>
    </row>
    <row r="85" spans="2:4" s="77" customFormat="1" ht="15.5" x14ac:dyDescent="0.35">
      <c r="B85" s="68"/>
      <c r="C85" s="68"/>
      <c r="D85" s="76"/>
    </row>
    <row r="86" spans="2:4" s="77" customFormat="1" ht="15.5" x14ac:dyDescent="0.35">
      <c r="B86" s="68"/>
      <c r="C86" s="68"/>
      <c r="D86" s="76"/>
    </row>
    <row r="87" spans="2:4" s="77" customFormat="1" ht="15.5" x14ac:dyDescent="0.35">
      <c r="B87" s="68"/>
      <c r="C87" s="68"/>
      <c r="D87" s="76"/>
    </row>
    <row r="88" spans="2:4" s="77" customFormat="1" ht="15.5" x14ac:dyDescent="0.35">
      <c r="B88" s="68"/>
      <c r="C88" s="68"/>
      <c r="D88" s="76"/>
    </row>
    <row r="89" spans="2:4" s="77" customFormat="1" ht="15.5" x14ac:dyDescent="0.35">
      <c r="B89" s="68"/>
      <c r="C89" s="68"/>
      <c r="D89" s="76"/>
    </row>
    <row r="90" spans="2:4" s="77" customFormat="1" ht="15.5" x14ac:dyDescent="0.35">
      <c r="B90" s="68"/>
      <c r="C90" s="68"/>
      <c r="D90" s="76"/>
    </row>
    <row r="91" spans="2:4" s="77" customFormat="1" ht="15.5" x14ac:dyDescent="0.35">
      <c r="B91" s="68"/>
      <c r="C91" s="68"/>
      <c r="D91" s="76"/>
    </row>
    <row r="92" spans="2:4" s="77" customFormat="1" ht="15.5" x14ac:dyDescent="0.35">
      <c r="B92" s="68"/>
      <c r="C92" s="68"/>
      <c r="D92" s="76"/>
    </row>
    <row r="93" spans="2:4" s="77" customFormat="1" ht="15.5" x14ac:dyDescent="0.35">
      <c r="B93" s="68"/>
      <c r="C93" s="68"/>
      <c r="D93" s="76"/>
    </row>
    <row r="94" spans="2:4" s="77" customFormat="1" ht="15.5" x14ac:dyDescent="0.35">
      <c r="B94" s="68"/>
      <c r="C94" s="68"/>
      <c r="D94" s="76"/>
    </row>
    <row r="95" spans="2:4" s="77" customFormat="1" ht="15.5" x14ac:dyDescent="0.35">
      <c r="B95" s="68"/>
      <c r="C95" s="68"/>
      <c r="D95" s="76"/>
    </row>
    <row r="96" spans="2:4" s="77" customFormat="1" ht="15.5" x14ac:dyDescent="0.35">
      <c r="B96" s="68"/>
      <c r="C96" s="68"/>
      <c r="D96" s="76"/>
    </row>
    <row r="97" spans="2:4" s="77" customFormat="1" ht="15.5" x14ac:dyDescent="0.35">
      <c r="B97" s="68"/>
      <c r="C97" s="68"/>
      <c r="D97" s="76"/>
    </row>
    <row r="98" spans="2:4" s="77" customFormat="1" ht="15.5" x14ac:dyDescent="0.35">
      <c r="B98" s="68"/>
      <c r="C98" s="68"/>
      <c r="D98" s="76"/>
    </row>
    <row r="99" spans="2:4" s="77" customFormat="1" ht="15.5" x14ac:dyDescent="0.35">
      <c r="B99" s="68"/>
      <c r="C99" s="68"/>
      <c r="D99" s="76"/>
    </row>
    <row r="100" spans="2:4" s="77" customFormat="1" ht="15.5" x14ac:dyDescent="0.35">
      <c r="B100" s="68"/>
      <c r="C100" s="68"/>
      <c r="D100" s="76"/>
    </row>
    <row r="101" spans="2:4" s="77" customFormat="1" ht="15.5" x14ac:dyDescent="0.35">
      <c r="B101" s="68"/>
      <c r="C101" s="68"/>
      <c r="D101" s="76"/>
    </row>
    <row r="102" spans="2:4" s="77" customFormat="1" ht="15.5" x14ac:dyDescent="0.35">
      <c r="B102" s="68"/>
      <c r="C102" s="68"/>
      <c r="D102" s="76"/>
    </row>
    <row r="103" spans="2:4" s="77" customFormat="1" ht="15.5" x14ac:dyDescent="0.35">
      <c r="B103" s="68"/>
      <c r="C103" s="68"/>
      <c r="D103" s="76"/>
    </row>
    <row r="104" spans="2:4" s="77" customFormat="1" ht="15.5" x14ac:dyDescent="0.35">
      <c r="B104" s="68"/>
      <c r="C104" s="68"/>
      <c r="D104" s="76"/>
    </row>
    <row r="105" spans="2:4" s="77" customFormat="1" ht="15.5" x14ac:dyDescent="0.35">
      <c r="B105" s="68"/>
      <c r="C105" s="68"/>
      <c r="D105" s="76"/>
    </row>
    <row r="106" spans="2:4" s="77" customFormat="1" ht="15.5" x14ac:dyDescent="0.35">
      <c r="B106" s="68"/>
      <c r="C106" s="68"/>
      <c r="D106" s="76"/>
    </row>
    <row r="107" spans="2:4" s="77" customFormat="1" ht="15.5" x14ac:dyDescent="0.35">
      <c r="B107" s="68"/>
      <c r="C107" s="68"/>
      <c r="D107" s="76"/>
    </row>
    <row r="108" spans="2:4" s="77" customFormat="1" ht="15.5" x14ac:dyDescent="0.35">
      <c r="B108" s="68"/>
      <c r="C108" s="68"/>
      <c r="D108" s="76"/>
    </row>
    <row r="109" spans="2:4" s="77" customFormat="1" ht="15.5" x14ac:dyDescent="0.35">
      <c r="B109" s="68"/>
      <c r="C109" s="68"/>
      <c r="D109" s="76"/>
    </row>
    <row r="110" spans="2:4" s="77" customFormat="1" ht="15.5" x14ac:dyDescent="0.35">
      <c r="B110" s="68"/>
      <c r="C110" s="68"/>
      <c r="D110" s="76"/>
    </row>
    <row r="111" spans="2:4" s="77" customFormat="1" ht="15.5" x14ac:dyDescent="0.35">
      <c r="B111" s="68"/>
      <c r="C111" s="68"/>
      <c r="D111" s="76"/>
    </row>
    <row r="112" spans="2:4" s="77" customFormat="1" ht="15.5" x14ac:dyDescent="0.35">
      <c r="B112" s="68"/>
      <c r="C112" s="68"/>
      <c r="D112" s="76"/>
    </row>
    <row r="113" spans="2:4" s="77" customFormat="1" ht="15.5" x14ac:dyDescent="0.35">
      <c r="B113" s="68"/>
      <c r="C113" s="68"/>
      <c r="D113" s="76"/>
    </row>
    <row r="114" spans="2:4" s="77" customFormat="1" ht="15.5" x14ac:dyDescent="0.35">
      <c r="B114" s="68"/>
      <c r="C114" s="68"/>
      <c r="D114" s="76"/>
    </row>
    <row r="115" spans="2:4" s="77" customFormat="1" ht="15.5" x14ac:dyDescent="0.35">
      <c r="B115" s="68"/>
      <c r="C115" s="68"/>
      <c r="D115" s="76"/>
    </row>
    <row r="116" spans="2:4" s="77" customFormat="1" ht="15.5" x14ac:dyDescent="0.35">
      <c r="B116" s="68"/>
      <c r="C116" s="68"/>
      <c r="D116" s="76"/>
    </row>
    <row r="117" spans="2:4" s="77" customFormat="1" ht="15.5" x14ac:dyDescent="0.35">
      <c r="B117" s="68"/>
      <c r="C117" s="68"/>
      <c r="D117" s="76"/>
    </row>
    <row r="118" spans="2:4" s="77" customFormat="1" ht="15.5" x14ac:dyDescent="0.35">
      <c r="B118" s="68"/>
      <c r="C118" s="68"/>
      <c r="D118" s="76"/>
    </row>
    <row r="119" spans="2:4" s="77" customFormat="1" ht="15.5" x14ac:dyDescent="0.35">
      <c r="B119" s="68"/>
      <c r="C119" s="68"/>
      <c r="D119" s="76"/>
    </row>
    <row r="120" spans="2:4" s="77" customFormat="1" ht="15.5" x14ac:dyDescent="0.35">
      <c r="B120" s="68"/>
      <c r="C120" s="68"/>
      <c r="D120" s="76"/>
    </row>
    <row r="121" spans="2:4" s="77" customFormat="1" ht="15.5" x14ac:dyDescent="0.35">
      <c r="B121" s="68"/>
      <c r="C121" s="68"/>
      <c r="D121" s="76"/>
    </row>
    <row r="122" spans="2:4" s="77" customFormat="1" ht="15.5" x14ac:dyDescent="0.35">
      <c r="B122" s="68"/>
      <c r="C122" s="68"/>
      <c r="D122" s="76"/>
    </row>
    <row r="123" spans="2:4" s="77" customFormat="1" ht="15.5" x14ac:dyDescent="0.35">
      <c r="B123" s="68"/>
      <c r="C123" s="68"/>
      <c r="D123" s="76"/>
    </row>
    <row r="124" spans="2:4" s="77" customFormat="1" ht="15.5" x14ac:dyDescent="0.35">
      <c r="B124" s="68"/>
      <c r="C124" s="68"/>
      <c r="D124" s="76"/>
    </row>
    <row r="125" spans="2:4" s="77" customFormat="1" ht="15.5" x14ac:dyDescent="0.35">
      <c r="B125" s="68"/>
      <c r="C125" s="68"/>
      <c r="D125" s="76"/>
    </row>
    <row r="126" spans="2:4" s="77" customFormat="1" ht="15.5" x14ac:dyDescent="0.35">
      <c r="B126" s="68"/>
      <c r="C126" s="68"/>
      <c r="D126" s="76"/>
    </row>
    <row r="127" spans="2:4" s="77" customFormat="1" ht="15.5" x14ac:dyDescent="0.35">
      <c r="B127" s="68"/>
      <c r="C127" s="68"/>
      <c r="D127" s="76"/>
    </row>
    <row r="128" spans="2:4" s="77" customFormat="1" ht="15.5" x14ac:dyDescent="0.35">
      <c r="B128" s="68"/>
      <c r="C128" s="68"/>
      <c r="D128" s="76"/>
    </row>
    <row r="129" spans="2:4" s="77" customFormat="1" ht="15.5" x14ac:dyDescent="0.35">
      <c r="B129" s="68"/>
      <c r="C129" s="68"/>
      <c r="D129" s="76"/>
    </row>
    <row r="130" spans="2:4" s="77" customFormat="1" ht="15.5" x14ac:dyDescent="0.35">
      <c r="B130" s="68"/>
      <c r="C130" s="68"/>
      <c r="D130" s="76"/>
    </row>
    <row r="131" spans="2:4" s="77" customFormat="1" ht="15.5" x14ac:dyDescent="0.35">
      <c r="B131" s="68"/>
      <c r="C131" s="68"/>
      <c r="D131" s="76"/>
    </row>
    <row r="132" spans="2:4" s="77" customFormat="1" ht="15.5" x14ac:dyDescent="0.35">
      <c r="B132" s="68"/>
      <c r="C132" s="68"/>
      <c r="D132" s="76"/>
    </row>
    <row r="133" spans="2:4" s="77" customFormat="1" ht="15.5" x14ac:dyDescent="0.35">
      <c r="B133" s="68"/>
      <c r="C133" s="68"/>
      <c r="D133" s="76"/>
    </row>
    <row r="134" spans="2:4" s="77" customFormat="1" ht="15.5" x14ac:dyDescent="0.35">
      <c r="B134" s="68"/>
      <c r="C134" s="68"/>
      <c r="D134" s="76"/>
    </row>
    <row r="135" spans="2:4" s="77" customFormat="1" ht="15.5" x14ac:dyDescent="0.35">
      <c r="B135" s="68"/>
      <c r="C135" s="68"/>
      <c r="D135" s="76"/>
    </row>
    <row r="136" spans="2:4" s="77" customFormat="1" ht="15.5" x14ac:dyDescent="0.35">
      <c r="B136" s="68"/>
      <c r="C136" s="68"/>
      <c r="D136" s="76"/>
    </row>
    <row r="137" spans="2:4" s="77" customFormat="1" ht="15.5" x14ac:dyDescent="0.35">
      <c r="B137" s="68"/>
      <c r="C137" s="68"/>
      <c r="D137" s="76"/>
    </row>
    <row r="138" spans="2:4" s="77" customFormat="1" ht="15.5" x14ac:dyDescent="0.35">
      <c r="B138" s="68"/>
      <c r="C138" s="68"/>
      <c r="D138" s="76"/>
    </row>
    <row r="139" spans="2:4" s="77" customFormat="1" ht="15.5" x14ac:dyDescent="0.35">
      <c r="B139" s="68"/>
      <c r="C139" s="68"/>
      <c r="D139" s="76"/>
    </row>
    <row r="140" spans="2:4" s="77" customFormat="1" ht="15.5" x14ac:dyDescent="0.35">
      <c r="B140" s="68"/>
      <c r="C140" s="68"/>
      <c r="D140" s="76"/>
    </row>
    <row r="141" spans="2:4" s="77" customFormat="1" ht="15.5" x14ac:dyDescent="0.35">
      <c r="B141" s="68"/>
      <c r="C141" s="68"/>
      <c r="D141" s="76"/>
    </row>
    <row r="142" spans="2:4" s="77" customFormat="1" ht="15.5" x14ac:dyDescent="0.35">
      <c r="B142" s="68"/>
      <c r="C142" s="68"/>
      <c r="D142" s="76"/>
    </row>
    <row r="143" spans="2:4" s="77" customFormat="1" ht="15.5" x14ac:dyDescent="0.35">
      <c r="B143" s="68"/>
      <c r="C143" s="68"/>
      <c r="D143" s="76"/>
    </row>
    <row r="144" spans="2:4" s="77" customFormat="1" ht="15.5" x14ac:dyDescent="0.35">
      <c r="B144" s="68"/>
      <c r="C144" s="68"/>
      <c r="D144" s="76"/>
    </row>
    <row r="145" spans="2:4" s="77" customFormat="1" ht="15.5" x14ac:dyDescent="0.35">
      <c r="B145" s="68"/>
      <c r="C145" s="68"/>
      <c r="D145" s="76"/>
    </row>
    <row r="146" spans="2:4" s="77" customFormat="1" ht="15.5" x14ac:dyDescent="0.35">
      <c r="B146" s="68"/>
      <c r="C146" s="68"/>
      <c r="D146" s="76"/>
    </row>
    <row r="147" spans="2:4" s="77" customFormat="1" ht="15.5" x14ac:dyDescent="0.35">
      <c r="B147" s="68"/>
      <c r="C147" s="68"/>
      <c r="D147" s="76"/>
    </row>
    <row r="148" spans="2:4" s="77" customFormat="1" ht="15.5" x14ac:dyDescent="0.35">
      <c r="B148" s="68"/>
      <c r="C148" s="68"/>
      <c r="D148" s="76"/>
    </row>
    <row r="149" spans="2:4" s="77" customFormat="1" ht="15.5" x14ac:dyDescent="0.35">
      <c r="B149" s="68"/>
      <c r="C149" s="68"/>
      <c r="D149" s="76"/>
    </row>
    <row r="150" spans="2:4" s="77" customFormat="1" ht="15.5" x14ac:dyDescent="0.35">
      <c r="B150" s="68"/>
      <c r="C150" s="68"/>
      <c r="D150" s="76"/>
    </row>
    <row r="151" spans="2:4" s="77" customFormat="1" ht="15.5" x14ac:dyDescent="0.35">
      <c r="B151" s="68"/>
      <c r="C151" s="68"/>
      <c r="D151" s="76"/>
    </row>
    <row r="152" spans="2:4" s="77" customFormat="1" ht="15.5" x14ac:dyDescent="0.35">
      <c r="B152" s="68"/>
      <c r="C152" s="68"/>
      <c r="D152" s="76"/>
    </row>
    <row r="153" spans="2:4" s="77" customFormat="1" ht="15.5" x14ac:dyDescent="0.35">
      <c r="B153" s="68"/>
      <c r="C153" s="68"/>
      <c r="D153" s="76"/>
    </row>
    <row r="154" spans="2:4" s="77" customFormat="1" ht="15.5" x14ac:dyDescent="0.35">
      <c r="B154" s="68"/>
      <c r="C154" s="68"/>
      <c r="D154" s="76"/>
    </row>
    <row r="155" spans="2:4" s="77" customFormat="1" ht="15.5" x14ac:dyDescent="0.35">
      <c r="B155" s="68"/>
      <c r="C155" s="68"/>
      <c r="D155" s="76"/>
    </row>
    <row r="156" spans="2:4" s="77" customFormat="1" ht="15.5" x14ac:dyDescent="0.35">
      <c r="B156" s="68"/>
      <c r="C156" s="68"/>
      <c r="D156" s="76"/>
    </row>
    <row r="157" spans="2:4" s="77" customFormat="1" ht="15.5" x14ac:dyDescent="0.35">
      <c r="B157" s="68"/>
      <c r="C157" s="68"/>
      <c r="D157" s="76"/>
    </row>
    <row r="158" spans="2:4" s="77" customFormat="1" ht="15.5" x14ac:dyDescent="0.35">
      <c r="B158" s="68"/>
      <c r="C158" s="68"/>
      <c r="D158" s="76"/>
    </row>
    <row r="159" spans="2:4" s="77" customFormat="1" ht="15.5" x14ac:dyDescent="0.35">
      <c r="B159" s="68"/>
      <c r="C159" s="68"/>
      <c r="D159" s="76"/>
    </row>
    <row r="160" spans="2:4" s="77" customFormat="1" ht="15.5" x14ac:dyDescent="0.35">
      <c r="B160" s="68"/>
      <c r="C160" s="68"/>
      <c r="D160" s="76"/>
    </row>
    <row r="161" spans="2:4" s="77" customFormat="1" ht="15.5" x14ac:dyDescent="0.35">
      <c r="B161" s="68"/>
      <c r="C161" s="68"/>
      <c r="D161" s="76"/>
    </row>
    <row r="162" spans="2:4" s="77" customFormat="1" ht="15.5" x14ac:dyDescent="0.35">
      <c r="B162" s="68"/>
      <c r="C162" s="68"/>
      <c r="D162" s="76"/>
    </row>
    <row r="163" spans="2:4" s="77" customFormat="1" ht="15.5" x14ac:dyDescent="0.35">
      <c r="B163" s="68"/>
      <c r="C163" s="68"/>
      <c r="D163" s="76"/>
    </row>
    <row r="164" spans="2:4" s="82" customFormat="1" ht="14" x14ac:dyDescent="0.3">
      <c r="B164" s="68"/>
      <c r="C164" s="68"/>
    </row>
    <row r="165" spans="2:4" s="82" customFormat="1" ht="14" x14ac:dyDescent="0.3">
      <c r="B165" s="68"/>
      <c r="C165" s="68"/>
    </row>
  </sheetData>
  <sheetProtection password="C64C" sheet="1" objects="1" scenarios="1" selectLockedCells="1"/>
  <phoneticPr fontId="4" type="noConversion"/>
  <pageMargins left="0.78740157480314965" right="0.78740157480314965" top="1.1811023622047245" bottom="0.98425196850393704" header="0.23622047244094491" footer="0.31496062992125984"/>
  <pageSetup paperSize="9" orientation="portrait" r:id="rId1"/>
  <headerFooter>
    <oddHeader>&amp;L&amp;G&amp;C&amp;"Arial,Fett"&amp;14
Accounts&amp;R&amp;9Finance
Payment Transactions</oddHeader>
  </headerFooter>
  <legacyDrawingHF r:id="rId2"/>
  <tableParts count="1">
    <tablePart r:id="rId3"/>
  </tableParts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2:G165"/>
  <sheetViews>
    <sheetView showGridLines="0" showRuler="0" view="pageLayout" workbookViewId="0">
      <selection activeCell="B2" sqref="B2"/>
    </sheetView>
  </sheetViews>
  <sheetFormatPr defaultColWidth="11.36328125" defaultRowHeight="12.5" x14ac:dyDescent="0.25"/>
  <cols>
    <col min="1" max="1" width="4.1796875" style="68" customWidth="1"/>
    <col min="2" max="2" width="11.1796875" style="68" customWidth="1"/>
    <col min="3" max="3" width="51" style="68" customWidth="1"/>
    <col min="4" max="4" width="10.81640625" style="68" customWidth="1"/>
    <col min="5" max="5" width="11.6328125" style="68" customWidth="1"/>
    <col min="6" max="6" width="11" style="69" customWidth="1"/>
    <col min="7" max="7" width="0.453125" style="68" hidden="1" customWidth="1"/>
    <col min="8" max="8" width="2.6328125" style="68" customWidth="1"/>
    <col min="9" max="16384" width="11.36328125" style="68"/>
  </cols>
  <sheetData>
    <row r="2" spans="2:7" s="86" customFormat="1" ht="15.5" x14ac:dyDescent="0.35">
      <c r="B2" s="95" t="s">
        <v>11</v>
      </c>
      <c r="C2" s="96" t="s">
        <v>469</v>
      </c>
      <c r="D2" s="83"/>
      <c r="E2" s="84"/>
      <c r="F2" s="85"/>
      <c r="G2" s="84"/>
    </row>
    <row r="3" spans="2:7" s="77" customFormat="1" ht="15.5" x14ac:dyDescent="0.35">
      <c r="B3" s="78" t="s">
        <v>12</v>
      </c>
      <c r="C3" s="79" t="s">
        <v>275</v>
      </c>
      <c r="D3" s="76"/>
    </row>
    <row r="4" spans="2:7" s="77" customFormat="1" ht="15.5" x14ac:dyDescent="0.35">
      <c r="B4" s="78" t="s">
        <v>13</v>
      </c>
      <c r="C4" s="79" t="s">
        <v>276</v>
      </c>
      <c r="D4" s="76"/>
    </row>
    <row r="5" spans="2:7" s="77" customFormat="1" ht="15.5" x14ac:dyDescent="0.35">
      <c r="B5" s="78" t="s">
        <v>14</v>
      </c>
      <c r="C5" s="79" t="s">
        <v>277</v>
      </c>
      <c r="D5" s="76"/>
    </row>
    <row r="6" spans="2:7" s="77" customFormat="1" ht="15.5" x14ac:dyDescent="0.35">
      <c r="B6" s="78" t="s">
        <v>15</v>
      </c>
      <c r="C6" s="79" t="s">
        <v>278</v>
      </c>
      <c r="D6" s="76"/>
    </row>
    <row r="7" spans="2:7" s="77" customFormat="1" ht="15.5" x14ac:dyDescent="0.35">
      <c r="B7" s="78" t="s">
        <v>16</v>
      </c>
      <c r="C7" s="79" t="s">
        <v>279</v>
      </c>
      <c r="D7" s="76"/>
    </row>
    <row r="8" spans="2:7" s="77" customFormat="1" ht="15.5" x14ac:dyDescent="0.35">
      <c r="B8" s="78" t="s">
        <v>17</v>
      </c>
      <c r="C8" s="79" t="s">
        <v>280</v>
      </c>
      <c r="D8" s="76"/>
    </row>
    <row r="9" spans="2:7" s="77" customFormat="1" ht="15.5" x14ac:dyDescent="0.35">
      <c r="B9" s="78" t="s">
        <v>18</v>
      </c>
      <c r="C9" s="79" t="s">
        <v>281</v>
      </c>
      <c r="D9" s="76"/>
    </row>
    <row r="10" spans="2:7" s="77" customFormat="1" ht="15.5" x14ac:dyDescent="0.35">
      <c r="B10" s="78" t="s">
        <v>19</v>
      </c>
      <c r="C10" s="79" t="s">
        <v>282</v>
      </c>
      <c r="D10" s="76"/>
    </row>
    <row r="11" spans="2:7" s="77" customFormat="1" ht="15.5" x14ac:dyDescent="0.35">
      <c r="B11" s="78" t="s">
        <v>20</v>
      </c>
      <c r="C11" s="79" t="s">
        <v>283</v>
      </c>
      <c r="D11" s="76"/>
    </row>
    <row r="12" spans="2:7" s="77" customFormat="1" ht="15.5" x14ac:dyDescent="0.35">
      <c r="B12" s="78" t="s">
        <v>21</v>
      </c>
      <c r="C12" s="79" t="s">
        <v>284</v>
      </c>
      <c r="D12" s="76"/>
    </row>
    <row r="13" spans="2:7" s="77" customFormat="1" ht="15.5" x14ac:dyDescent="0.35">
      <c r="B13" s="78" t="s">
        <v>22</v>
      </c>
      <c r="C13" s="79" t="s">
        <v>285</v>
      </c>
      <c r="D13" s="76"/>
    </row>
    <row r="14" spans="2:7" s="77" customFormat="1" ht="15.5" x14ac:dyDescent="0.35">
      <c r="B14" s="78" t="s">
        <v>23</v>
      </c>
      <c r="C14" s="79" t="s">
        <v>286</v>
      </c>
      <c r="D14" s="76"/>
    </row>
    <row r="15" spans="2:7" s="77" customFormat="1" ht="15.5" x14ac:dyDescent="0.35">
      <c r="B15" s="78" t="s">
        <v>24</v>
      </c>
      <c r="C15" s="79" t="s">
        <v>287</v>
      </c>
      <c r="D15" s="76"/>
    </row>
    <row r="16" spans="2:7" s="77" customFormat="1" ht="15.5" x14ac:dyDescent="0.35">
      <c r="B16" s="78" t="s">
        <v>25</v>
      </c>
      <c r="C16" s="79" t="s">
        <v>288</v>
      </c>
      <c r="D16" s="76"/>
    </row>
    <row r="17" spans="2:4" s="77" customFormat="1" ht="15.5" x14ac:dyDescent="0.35">
      <c r="B17" s="78" t="s">
        <v>26</v>
      </c>
      <c r="C17" s="79" t="s">
        <v>289</v>
      </c>
      <c r="D17" s="76"/>
    </row>
    <row r="18" spans="2:4" s="77" customFormat="1" ht="15.5" x14ac:dyDescent="0.35">
      <c r="B18" s="78" t="s">
        <v>27</v>
      </c>
      <c r="C18" s="79" t="s">
        <v>290</v>
      </c>
      <c r="D18" s="76"/>
    </row>
    <row r="19" spans="2:4" s="77" customFormat="1" ht="15.5" x14ac:dyDescent="0.35">
      <c r="B19" s="78" t="s">
        <v>28</v>
      </c>
      <c r="C19" s="79" t="s">
        <v>291</v>
      </c>
      <c r="D19" s="76"/>
    </row>
    <row r="20" spans="2:4" s="77" customFormat="1" ht="15.5" x14ac:dyDescent="0.35">
      <c r="B20" s="78" t="s">
        <v>29</v>
      </c>
      <c r="C20" s="79" t="s">
        <v>292</v>
      </c>
      <c r="D20" s="76"/>
    </row>
    <row r="21" spans="2:4" s="77" customFormat="1" ht="15.5" x14ac:dyDescent="0.35">
      <c r="B21" s="78" t="s">
        <v>30</v>
      </c>
      <c r="C21" s="79" t="s">
        <v>293</v>
      </c>
      <c r="D21" s="76"/>
    </row>
    <row r="22" spans="2:4" s="77" customFormat="1" ht="15.5" x14ac:dyDescent="0.35">
      <c r="B22" s="78" t="s">
        <v>31</v>
      </c>
      <c r="C22" s="79" t="s">
        <v>294</v>
      </c>
      <c r="D22" s="76"/>
    </row>
    <row r="23" spans="2:4" s="77" customFormat="1" ht="15.5" x14ac:dyDescent="0.35">
      <c r="B23" s="78" t="s">
        <v>32</v>
      </c>
      <c r="C23" s="79" t="s">
        <v>295</v>
      </c>
      <c r="D23" s="76"/>
    </row>
    <row r="24" spans="2:4" s="77" customFormat="1" ht="15.5" x14ac:dyDescent="0.35">
      <c r="B24" s="78" t="s">
        <v>33</v>
      </c>
      <c r="C24" s="79" t="s">
        <v>296</v>
      </c>
      <c r="D24" s="76"/>
    </row>
    <row r="25" spans="2:4" s="77" customFormat="1" ht="15.5" x14ac:dyDescent="0.35">
      <c r="B25" s="78" t="s">
        <v>34</v>
      </c>
      <c r="C25" s="79" t="s">
        <v>297</v>
      </c>
      <c r="D25" s="76"/>
    </row>
    <row r="26" spans="2:4" s="77" customFormat="1" ht="15.5" x14ac:dyDescent="0.35">
      <c r="B26" s="78" t="s">
        <v>35</v>
      </c>
      <c r="C26" s="79" t="s">
        <v>298</v>
      </c>
      <c r="D26" s="76"/>
    </row>
    <row r="27" spans="2:4" s="77" customFormat="1" ht="15.5" x14ac:dyDescent="0.35">
      <c r="B27" s="78" t="s">
        <v>36</v>
      </c>
      <c r="C27" s="79" t="s">
        <v>299</v>
      </c>
      <c r="D27" s="76"/>
    </row>
    <row r="28" spans="2:4" s="77" customFormat="1" ht="15.5" x14ac:dyDescent="0.35">
      <c r="B28" s="78" t="s">
        <v>37</v>
      </c>
      <c r="C28" s="79" t="s">
        <v>300</v>
      </c>
      <c r="D28" s="76"/>
    </row>
    <row r="29" spans="2:4" s="77" customFormat="1" ht="15.5" x14ac:dyDescent="0.35">
      <c r="B29" s="78" t="s">
        <v>38</v>
      </c>
      <c r="C29" s="79" t="s">
        <v>301</v>
      </c>
      <c r="D29" s="76"/>
    </row>
    <row r="30" spans="2:4" s="77" customFormat="1" ht="15.5" x14ac:dyDescent="0.35">
      <c r="B30" s="78" t="s">
        <v>39</v>
      </c>
      <c r="C30" s="79" t="s">
        <v>302</v>
      </c>
      <c r="D30" s="76"/>
    </row>
    <row r="31" spans="2:4" s="77" customFormat="1" ht="15.5" x14ac:dyDescent="0.35">
      <c r="B31" s="78" t="s">
        <v>40</v>
      </c>
      <c r="C31" s="79" t="s">
        <v>303</v>
      </c>
      <c r="D31" s="76"/>
    </row>
    <row r="32" spans="2:4" s="77" customFormat="1" ht="15.5" x14ac:dyDescent="0.35">
      <c r="B32" s="78" t="s">
        <v>41</v>
      </c>
      <c r="C32" s="79" t="s">
        <v>304</v>
      </c>
      <c r="D32" s="76"/>
    </row>
    <row r="33" spans="2:4" s="77" customFormat="1" ht="15.5" x14ac:dyDescent="0.35">
      <c r="B33" s="78" t="s">
        <v>42</v>
      </c>
      <c r="C33" s="79" t="s">
        <v>305</v>
      </c>
      <c r="D33" s="76"/>
    </row>
    <row r="34" spans="2:4" s="77" customFormat="1" ht="15.5" x14ac:dyDescent="0.35">
      <c r="B34" s="78" t="s">
        <v>43</v>
      </c>
      <c r="C34" s="79" t="s">
        <v>306</v>
      </c>
      <c r="D34" s="76"/>
    </row>
    <row r="35" spans="2:4" s="77" customFormat="1" ht="15.5" x14ac:dyDescent="0.35">
      <c r="B35" s="78" t="s">
        <v>44</v>
      </c>
      <c r="C35" s="79" t="s">
        <v>307</v>
      </c>
      <c r="D35" s="76"/>
    </row>
    <row r="36" spans="2:4" s="77" customFormat="1" ht="15.5" x14ac:dyDescent="0.35">
      <c r="B36" s="78" t="s">
        <v>45</v>
      </c>
      <c r="C36" s="79" t="s">
        <v>308</v>
      </c>
      <c r="D36" s="76"/>
    </row>
    <row r="37" spans="2:4" s="77" customFormat="1" ht="15.5" x14ac:dyDescent="0.35">
      <c r="B37" s="78" t="s">
        <v>46</v>
      </c>
      <c r="C37" s="79" t="s">
        <v>309</v>
      </c>
      <c r="D37" s="76"/>
    </row>
    <row r="38" spans="2:4" s="77" customFormat="1" ht="15.5" x14ac:dyDescent="0.35">
      <c r="B38" s="78" t="s">
        <v>47</v>
      </c>
      <c r="C38" s="79" t="s">
        <v>310</v>
      </c>
      <c r="D38" s="76"/>
    </row>
    <row r="39" spans="2:4" s="77" customFormat="1" ht="15.5" x14ac:dyDescent="0.35">
      <c r="B39" s="78" t="s">
        <v>48</v>
      </c>
      <c r="C39" s="79" t="s">
        <v>311</v>
      </c>
      <c r="D39" s="76"/>
    </row>
    <row r="40" spans="2:4" s="77" customFormat="1" ht="15.5" x14ac:dyDescent="0.35">
      <c r="B40" s="78" t="s">
        <v>49</v>
      </c>
      <c r="C40" s="79" t="s">
        <v>312</v>
      </c>
      <c r="D40" s="76"/>
    </row>
    <row r="41" spans="2:4" s="77" customFormat="1" ht="15.5" x14ac:dyDescent="0.35">
      <c r="B41" s="78" t="s">
        <v>50</v>
      </c>
      <c r="C41" s="79" t="s">
        <v>313</v>
      </c>
      <c r="D41" s="76"/>
    </row>
    <row r="42" spans="2:4" s="77" customFormat="1" ht="15.5" x14ac:dyDescent="0.35">
      <c r="B42" s="78" t="s">
        <v>51</v>
      </c>
      <c r="C42" s="79" t="s">
        <v>314</v>
      </c>
      <c r="D42" s="76"/>
    </row>
    <row r="43" spans="2:4" s="77" customFormat="1" ht="15.5" x14ac:dyDescent="0.35">
      <c r="B43" s="78" t="s">
        <v>52</v>
      </c>
      <c r="C43" s="79" t="s">
        <v>315</v>
      </c>
      <c r="D43" s="76"/>
    </row>
    <row r="44" spans="2:4" s="77" customFormat="1" ht="15.5" x14ac:dyDescent="0.35">
      <c r="B44" s="78" t="s">
        <v>53</v>
      </c>
      <c r="C44" s="79" t="s">
        <v>316</v>
      </c>
      <c r="D44" s="76"/>
    </row>
    <row r="45" spans="2:4" s="77" customFormat="1" ht="15.5" x14ac:dyDescent="0.35">
      <c r="B45" s="78" t="s">
        <v>54</v>
      </c>
      <c r="C45" s="79" t="s">
        <v>317</v>
      </c>
      <c r="D45" s="76"/>
    </row>
    <row r="46" spans="2:4" s="77" customFormat="1" ht="15.5" x14ac:dyDescent="0.35">
      <c r="B46" s="78" t="s">
        <v>55</v>
      </c>
      <c r="C46" s="79" t="s">
        <v>318</v>
      </c>
      <c r="D46" s="76"/>
    </row>
    <row r="47" spans="2:4" s="77" customFormat="1" ht="15.5" x14ac:dyDescent="0.35">
      <c r="B47" s="78" t="s">
        <v>56</v>
      </c>
      <c r="C47" s="79" t="s">
        <v>319</v>
      </c>
      <c r="D47" s="76"/>
    </row>
    <row r="48" spans="2:4" s="77" customFormat="1" ht="15.5" x14ac:dyDescent="0.35">
      <c r="B48" s="78" t="s">
        <v>57</v>
      </c>
      <c r="C48" s="79" t="s">
        <v>320</v>
      </c>
      <c r="D48" s="76"/>
    </row>
    <row r="49" spans="2:4" s="77" customFormat="1" ht="15.5" x14ac:dyDescent="0.35">
      <c r="B49" s="78" t="s">
        <v>58</v>
      </c>
      <c r="C49" s="79" t="s">
        <v>321</v>
      </c>
      <c r="D49" s="76"/>
    </row>
    <row r="50" spans="2:4" s="77" customFormat="1" ht="15.5" x14ac:dyDescent="0.35">
      <c r="B50" s="78" t="s">
        <v>59</v>
      </c>
      <c r="C50" s="79" t="s">
        <v>322</v>
      </c>
      <c r="D50" s="76"/>
    </row>
    <row r="51" spans="2:4" s="77" customFormat="1" ht="15.5" x14ac:dyDescent="0.35">
      <c r="B51" s="78" t="s">
        <v>60</v>
      </c>
      <c r="C51" s="79" t="s">
        <v>323</v>
      </c>
      <c r="D51" s="76"/>
    </row>
    <row r="52" spans="2:4" s="77" customFormat="1" ht="15.5" x14ac:dyDescent="0.35">
      <c r="B52" s="78" t="s">
        <v>61</v>
      </c>
      <c r="C52" s="79" t="s">
        <v>324</v>
      </c>
      <c r="D52" s="76"/>
    </row>
    <row r="53" spans="2:4" s="77" customFormat="1" ht="15.5" x14ac:dyDescent="0.35">
      <c r="B53" s="78" t="s">
        <v>62</v>
      </c>
      <c r="C53" s="79" t="s">
        <v>325</v>
      </c>
      <c r="D53" s="76"/>
    </row>
    <row r="54" spans="2:4" s="77" customFormat="1" ht="15.5" x14ac:dyDescent="0.35">
      <c r="B54" s="78" t="s">
        <v>63</v>
      </c>
      <c r="C54" s="79" t="s">
        <v>326</v>
      </c>
      <c r="D54" s="76"/>
    </row>
    <row r="55" spans="2:4" s="77" customFormat="1" ht="15.5" x14ac:dyDescent="0.35">
      <c r="B55" s="78" t="s">
        <v>64</v>
      </c>
      <c r="C55" s="79" t="s">
        <v>327</v>
      </c>
      <c r="D55" s="76"/>
    </row>
    <row r="56" spans="2:4" s="77" customFormat="1" ht="15.5" x14ac:dyDescent="0.35">
      <c r="B56" s="78" t="s">
        <v>65</v>
      </c>
      <c r="C56" s="79" t="s">
        <v>328</v>
      </c>
      <c r="D56" s="76"/>
    </row>
    <row r="57" spans="2:4" s="77" customFormat="1" ht="15.5" x14ac:dyDescent="0.35">
      <c r="B57" s="78" t="s">
        <v>66</v>
      </c>
      <c r="C57" s="79" t="s">
        <v>329</v>
      </c>
      <c r="D57" s="76"/>
    </row>
    <row r="58" spans="2:4" s="77" customFormat="1" ht="15.5" x14ac:dyDescent="0.35">
      <c r="B58" s="78" t="s">
        <v>67</v>
      </c>
      <c r="C58" s="79" t="s">
        <v>330</v>
      </c>
      <c r="D58" s="76"/>
    </row>
    <row r="59" spans="2:4" s="77" customFormat="1" ht="15.5" x14ac:dyDescent="0.35">
      <c r="B59" s="78" t="s">
        <v>68</v>
      </c>
      <c r="C59" s="79" t="s">
        <v>331</v>
      </c>
      <c r="D59" s="76"/>
    </row>
    <row r="60" spans="2:4" s="77" customFormat="1" ht="15.5" x14ac:dyDescent="0.35">
      <c r="B60" s="78" t="s">
        <v>69</v>
      </c>
      <c r="C60" s="79" t="s">
        <v>332</v>
      </c>
      <c r="D60" s="76"/>
    </row>
    <row r="61" spans="2:4" s="77" customFormat="1" ht="15.5" x14ac:dyDescent="0.35">
      <c r="B61" s="78" t="s">
        <v>70</v>
      </c>
      <c r="C61" s="79" t="s">
        <v>333</v>
      </c>
      <c r="D61" s="76"/>
    </row>
    <row r="62" spans="2:4" s="77" customFormat="1" ht="15.5" x14ac:dyDescent="0.35">
      <c r="B62" s="78" t="s">
        <v>71</v>
      </c>
      <c r="C62" s="79" t="s">
        <v>334</v>
      </c>
      <c r="D62" s="76"/>
    </row>
    <row r="63" spans="2:4" s="77" customFormat="1" ht="15.5" x14ac:dyDescent="0.35">
      <c r="B63" s="78" t="s">
        <v>73</v>
      </c>
      <c r="C63" s="79" t="s">
        <v>335</v>
      </c>
      <c r="D63" s="76"/>
    </row>
    <row r="64" spans="2:4" s="77" customFormat="1" ht="15.5" x14ac:dyDescent="0.35">
      <c r="B64" s="78" t="s">
        <v>72</v>
      </c>
      <c r="C64" s="79" t="s">
        <v>336</v>
      </c>
      <c r="D64" s="76"/>
    </row>
    <row r="65" spans="2:4" s="77" customFormat="1" ht="15.5" x14ac:dyDescent="0.35">
      <c r="B65" s="78" t="s">
        <v>74</v>
      </c>
      <c r="C65" s="79" t="s">
        <v>337</v>
      </c>
      <c r="D65" s="76"/>
    </row>
    <row r="66" spans="2:4" s="77" customFormat="1" ht="15.5" x14ac:dyDescent="0.35">
      <c r="B66" s="78" t="s">
        <v>75</v>
      </c>
      <c r="C66" s="79" t="s">
        <v>338</v>
      </c>
      <c r="D66" s="76"/>
    </row>
    <row r="67" spans="2:4" s="77" customFormat="1" ht="15.5" x14ac:dyDescent="0.35">
      <c r="B67" s="78" t="s">
        <v>76</v>
      </c>
      <c r="C67" s="79" t="s">
        <v>339</v>
      </c>
      <c r="D67" s="76"/>
    </row>
    <row r="68" spans="2:4" s="77" customFormat="1" ht="15.5" x14ac:dyDescent="0.35">
      <c r="B68" s="78" t="s">
        <v>77</v>
      </c>
      <c r="C68" s="79" t="s">
        <v>340</v>
      </c>
      <c r="D68" s="76"/>
    </row>
    <row r="69" spans="2:4" s="77" customFormat="1" ht="15.5" x14ac:dyDescent="0.35">
      <c r="B69" s="78" t="s">
        <v>78</v>
      </c>
      <c r="C69" s="79" t="s">
        <v>341</v>
      </c>
      <c r="D69" s="76"/>
    </row>
    <row r="70" spans="2:4" s="77" customFormat="1" ht="15.5" x14ac:dyDescent="0.35">
      <c r="B70" s="78" t="s">
        <v>79</v>
      </c>
      <c r="C70" s="79" t="s">
        <v>342</v>
      </c>
      <c r="D70" s="76"/>
    </row>
    <row r="71" spans="2:4" s="77" customFormat="1" ht="15.5" x14ac:dyDescent="0.35">
      <c r="B71" s="78" t="s">
        <v>80</v>
      </c>
      <c r="C71" s="79" t="s">
        <v>343</v>
      </c>
      <c r="D71" s="76"/>
    </row>
    <row r="72" spans="2:4" s="77" customFormat="1" ht="15.5" x14ac:dyDescent="0.35">
      <c r="B72" s="78" t="s">
        <v>81</v>
      </c>
      <c r="C72" s="79" t="s">
        <v>344</v>
      </c>
      <c r="D72" s="76"/>
    </row>
    <row r="73" spans="2:4" s="77" customFormat="1" ht="15.5" x14ac:dyDescent="0.35">
      <c r="B73" s="78" t="s">
        <v>82</v>
      </c>
      <c r="C73" s="79" t="s">
        <v>345</v>
      </c>
      <c r="D73" s="76"/>
    </row>
    <row r="74" spans="2:4" s="77" customFormat="1" ht="15.5" x14ac:dyDescent="0.35">
      <c r="B74" s="78" t="s">
        <v>83</v>
      </c>
      <c r="C74" s="79" t="s">
        <v>346</v>
      </c>
      <c r="D74" s="76"/>
    </row>
    <row r="75" spans="2:4" s="77" customFormat="1" ht="15.5" x14ac:dyDescent="0.35">
      <c r="B75" s="78" t="s">
        <v>84</v>
      </c>
      <c r="C75" s="79" t="s">
        <v>347</v>
      </c>
      <c r="D75" s="76"/>
    </row>
    <row r="76" spans="2:4" s="77" customFormat="1" ht="15.5" x14ac:dyDescent="0.35">
      <c r="B76" s="78" t="s">
        <v>85</v>
      </c>
      <c r="C76" s="79" t="s">
        <v>348</v>
      </c>
      <c r="D76" s="76"/>
    </row>
    <row r="77" spans="2:4" s="77" customFormat="1" ht="15.5" x14ac:dyDescent="0.35">
      <c r="B77" s="78" t="s">
        <v>86</v>
      </c>
      <c r="C77" s="79" t="s">
        <v>349</v>
      </c>
      <c r="D77" s="76"/>
    </row>
    <row r="78" spans="2:4" s="77" customFormat="1" ht="15.5" x14ac:dyDescent="0.35">
      <c r="B78" s="78" t="s">
        <v>87</v>
      </c>
      <c r="C78" s="79" t="s">
        <v>350</v>
      </c>
      <c r="D78" s="76"/>
    </row>
    <row r="79" spans="2:4" s="77" customFormat="1" ht="15.5" x14ac:dyDescent="0.35">
      <c r="B79" s="78" t="s">
        <v>88</v>
      </c>
      <c r="C79" s="79" t="s">
        <v>351</v>
      </c>
      <c r="D79" s="76"/>
    </row>
    <row r="80" spans="2:4" s="77" customFormat="1" ht="15.5" x14ac:dyDescent="0.35">
      <c r="B80" s="78" t="s">
        <v>89</v>
      </c>
      <c r="C80" s="79" t="s">
        <v>352</v>
      </c>
      <c r="D80" s="76"/>
    </row>
    <row r="81" spans="2:4" s="77" customFormat="1" ht="15.5" x14ac:dyDescent="0.35">
      <c r="B81" s="78" t="s">
        <v>90</v>
      </c>
      <c r="C81" s="79" t="s">
        <v>353</v>
      </c>
      <c r="D81" s="76"/>
    </row>
    <row r="82" spans="2:4" s="77" customFormat="1" ht="15.5" x14ac:dyDescent="0.35">
      <c r="B82" s="78" t="s">
        <v>91</v>
      </c>
      <c r="C82" s="79" t="s">
        <v>354</v>
      </c>
      <c r="D82" s="76"/>
    </row>
    <row r="83" spans="2:4" s="77" customFormat="1" ht="15.5" x14ac:dyDescent="0.35">
      <c r="B83" s="78" t="s">
        <v>92</v>
      </c>
      <c r="C83" s="79" t="s">
        <v>355</v>
      </c>
      <c r="D83" s="76"/>
    </row>
    <row r="84" spans="2:4" s="77" customFormat="1" ht="15.5" x14ac:dyDescent="0.35">
      <c r="B84" s="78" t="s">
        <v>93</v>
      </c>
      <c r="C84" s="79" t="s">
        <v>356</v>
      </c>
      <c r="D84" s="76"/>
    </row>
    <row r="85" spans="2:4" s="77" customFormat="1" ht="15.5" x14ac:dyDescent="0.35">
      <c r="B85" s="78" t="s">
        <v>94</v>
      </c>
      <c r="C85" s="79" t="s">
        <v>357</v>
      </c>
      <c r="D85" s="76"/>
    </row>
    <row r="86" spans="2:4" s="77" customFormat="1" ht="15.5" x14ac:dyDescent="0.35">
      <c r="B86" s="78" t="s">
        <v>95</v>
      </c>
      <c r="C86" s="79" t="s">
        <v>358</v>
      </c>
      <c r="D86" s="76"/>
    </row>
    <row r="87" spans="2:4" s="77" customFormat="1" ht="15.5" x14ac:dyDescent="0.35">
      <c r="B87" s="78" t="s">
        <v>96</v>
      </c>
      <c r="C87" s="79" t="s">
        <v>359</v>
      </c>
      <c r="D87" s="76"/>
    </row>
    <row r="88" spans="2:4" s="77" customFormat="1" ht="15.5" x14ac:dyDescent="0.35">
      <c r="B88" s="78" t="s">
        <v>97</v>
      </c>
      <c r="C88" s="79" t="s">
        <v>360</v>
      </c>
      <c r="D88" s="76"/>
    </row>
    <row r="89" spans="2:4" s="77" customFormat="1" ht="15.5" x14ac:dyDescent="0.35">
      <c r="B89" s="78" t="s">
        <v>98</v>
      </c>
      <c r="C89" s="79" t="s">
        <v>361</v>
      </c>
      <c r="D89" s="76"/>
    </row>
    <row r="90" spans="2:4" s="77" customFormat="1" ht="15.5" x14ac:dyDescent="0.35">
      <c r="B90" s="78" t="s">
        <v>99</v>
      </c>
      <c r="C90" s="79" t="s">
        <v>362</v>
      </c>
      <c r="D90" s="76"/>
    </row>
    <row r="91" spans="2:4" s="77" customFormat="1" ht="15.5" x14ac:dyDescent="0.35">
      <c r="B91" s="78" t="s">
        <v>100</v>
      </c>
      <c r="C91" s="79" t="s">
        <v>363</v>
      </c>
      <c r="D91" s="76"/>
    </row>
    <row r="92" spans="2:4" s="77" customFormat="1" ht="15.5" x14ac:dyDescent="0.35">
      <c r="B92" s="78" t="s">
        <v>101</v>
      </c>
      <c r="C92" s="79" t="s">
        <v>364</v>
      </c>
      <c r="D92" s="76"/>
    </row>
    <row r="93" spans="2:4" s="77" customFormat="1" ht="15.5" x14ac:dyDescent="0.35">
      <c r="B93" s="78" t="s">
        <v>102</v>
      </c>
      <c r="C93" s="79" t="s">
        <v>365</v>
      </c>
      <c r="D93" s="76"/>
    </row>
    <row r="94" spans="2:4" s="77" customFormat="1" ht="15.5" x14ac:dyDescent="0.35">
      <c r="B94" s="78" t="s">
        <v>103</v>
      </c>
      <c r="C94" s="79" t="s">
        <v>366</v>
      </c>
      <c r="D94" s="76"/>
    </row>
    <row r="95" spans="2:4" s="77" customFormat="1" ht="15.5" x14ac:dyDescent="0.35">
      <c r="B95" s="78" t="s">
        <v>104</v>
      </c>
      <c r="C95" s="79" t="s">
        <v>367</v>
      </c>
      <c r="D95" s="76"/>
    </row>
    <row r="96" spans="2:4" s="77" customFormat="1" ht="15.5" x14ac:dyDescent="0.35">
      <c r="B96" s="78" t="s">
        <v>105</v>
      </c>
      <c r="C96" s="79" t="s">
        <v>368</v>
      </c>
      <c r="D96" s="76"/>
    </row>
    <row r="97" spans="2:4" s="77" customFormat="1" ht="15.5" x14ac:dyDescent="0.35">
      <c r="B97" s="78" t="s">
        <v>106</v>
      </c>
      <c r="C97" s="79" t="s">
        <v>369</v>
      </c>
      <c r="D97" s="76"/>
    </row>
    <row r="98" spans="2:4" s="77" customFormat="1" ht="15.5" x14ac:dyDescent="0.35">
      <c r="B98" s="78" t="s">
        <v>107</v>
      </c>
      <c r="C98" s="79" t="s">
        <v>370</v>
      </c>
      <c r="D98" s="76"/>
    </row>
    <row r="99" spans="2:4" s="77" customFormat="1" ht="15.5" x14ac:dyDescent="0.35">
      <c r="B99" s="78" t="s">
        <v>108</v>
      </c>
      <c r="C99" s="79" t="s">
        <v>371</v>
      </c>
      <c r="D99" s="76"/>
    </row>
    <row r="100" spans="2:4" s="77" customFormat="1" ht="15.5" x14ac:dyDescent="0.35">
      <c r="B100" s="78" t="s">
        <v>109</v>
      </c>
      <c r="C100" s="79" t="s">
        <v>372</v>
      </c>
      <c r="D100" s="76"/>
    </row>
    <row r="101" spans="2:4" s="77" customFormat="1" ht="15.5" x14ac:dyDescent="0.35">
      <c r="B101" s="78" t="s">
        <v>110</v>
      </c>
      <c r="C101" s="79" t="s">
        <v>373</v>
      </c>
      <c r="D101" s="76"/>
    </row>
    <row r="102" spans="2:4" s="77" customFormat="1" ht="15.5" x14ac:dyDescent="0.35">
      <c r="B102" s="78" t="s">
        <v>111</v>
      </c>
      <c r="C102" s="79" t="s">
        <v>374</v>
      </c>
      <c r="D102" s="76"/>
    </row>
    <row r="103" spans="2:4" s="77" customFormat="1" ht="15.5" x14ac:dyDescent="0.35">
      <c r="B103" s="78" t="s">
        <v>112</v>
      </c>
      <c r="C103" s="79" t="s">
        <v>375</v>
      </c>
      <c r="D103" s="76"/>
    </row>
    <row r="104" spans="2:4" s="77" customFormat="1" ht="15.5" x14ac:dyDescent="0.35">
      <c r="B104" s="78" t="s">
        <v>113</v>
      </c>
      <c r="C104" s="79" t="s">
        <v>376</v>
      </c>
      <c r="D104" s="76"/>
    </row>
    <row r="105" spans="2:4" s="77" customFormat="1" ht="15.5" x14ac:dyDescent="0.35">
      <c r="B105" s="78" t="s">
        <v>114</v>
      </c>
      <c r="C105" s="79" t="s">
        <v>377</v>
      </c>
      <c r="D105" s="76"/>
    </row>
    <row r="106" spans="2:4" s="77" customFormat="1" ht="15.5" x14ac:dyDescent="0.35">
      <c r="B106" s="78" t="s">
        <v>115</v>
      </c>
      <c r="C106" s="79" t="s">
        <v>378</v>
      </c>
      <c r="D106" s="76"/>
    </row>
    <row r="107" spans="2:4" s="77" customFormat="1" ht="15.5" x14ac:dyDescent="0.35">
      <c r="B107" s="78" t="s">
        <v>116</v>
      </c>
      <c r="C107" s="79" t="s">
        <v>379</v>
      </c>
      <c r="D107" s="76"/>
    </row>
    <row r="108" spans="2:4" s="77" customFormat="1" ht="15.5" x14ac:dyDescent="0.35">
      <c r="B108" s="78" t="s">
        <v>117</v>
      </c>
      <c r="C108" s="79" t="s">
        <v>380</v>
      </c>
      <c r="D108" s="76"/>
    </row>
    <row r="109" spans="2:4" s="77" customFormat="1" ht="15.5" x14ac:dyDescent="0.35">
      <c r="B109" s="78" t="s">
        <v>118</v>
      </c>
      <c r="C109" s="79" t="s">
        <v>381</v>
      </c>
      <c r="D109" s="76"/>
    </row>
    <row r="110" spans="2:4" s="77" customFormat="1" ht="15.5" x14ac:dyDescent="0.35">
      <c r="B110" s="78" t="s">
        <v>119</v>
      </c>
      <c r="C110" s="79" t="s">
        <v>382</v>
      </c>
      <c r="D110" s="76"/>
    </row>
    <row r="111" spans="2:4" s="77" customFormat="1" ht="15.5" x14ac:dyDescent="0.35">
      <c r="B111" s="78" t="s">
        <v>120</v>
      </c>
      <c r="C111" s="79" t="s">
        <v>383</v>
      </c>
      <c r="D111" s="76"/>
    </row>
    <row r="112" spans="2:4" s="77" customFormat="1" ht="15.5" x14ac:dyDescent="0.35">
      <c r="B112" s="78" t="s">
        <v>121</v>
      </c>
      <c r="C112" s="79" t="s">
        <v>384</v>
      </c>
      <c r="D112" s="76"/>
    </row>
    <row r="113" spans="2:4" s="77" customFormat="1" ht="15.5" x14ac:dyDescent="0.35">
      <c r="B113" s="78" t="s">
        <v>122</v>
      </c>
      <c r="C113" s="79" t="s">
        <v>385</v>
      </c>
      <c r="D113" s="76"/>
    </row>
    <row r="114" spans="2:4" s="77" customFormat="1" ht="15.5" x14ac:dyDescent="0.35">
      <c r="B114" s="78" t="s">
        <v>123</v>
      </c>
      <c r="C114" s="79" t="s">
        <v>386</v>
      </c>
      <c r="D114" s="76"/>
    </row>
    <row r="115" spans="2:4" s="77" customFormat="1" ht="15.5" x14ac:dyDescent="0.35">
      <c r="B115" s="78" t="s">
        <v>124</v>
      </c>
      <c r="C115" s="79" t="s">
        <v>387</v>
      </c>
      <c r="D115" s="76"/>
    </row>
    <row r="116" spans="2:4" s="77" customFormat="1" ht="15.5" x14ac:dyDescent="0.35">
      <c r="B116" s="78" t="s">
        <v>125</v>
      </c>
      <c r="C116" s="79" t="s">
        <v>388</v>
      </c>
      <c r="D116" s="76"/>
    </row>
    <row r="117" spans="2:4" s="77" customFormat="1" ht="15.5" x14ac:dyDescent="0.35">
      <c r="B117" s="78" t="s">
        <v>126</v>
      </c>
      <c r="C117" s="79" t="s">
        <v>389</v>
      </c>
      <c r="D117" s="76"/>
    </row>
    <row r="118" spans="2:4" s="77" customFormat="1" ht="15.5" x14ac:dyDescent="0.35">
      <c r="B118" s="78" t="s">
        <v>127</v>
      </c>
      <c r="C118" s="79" t="s">
        <v>390</v>
      </c>
      <c r="D118" s="76"/>
    </row>
    <row r="119" spans="2:4" s="77" customFormat="1" ht="15.5" x14ac:dyDescent="0.35">
      <c r="B119" s="78" t="s">
        <v>128</v>
      </c>
      <c r="C119" s="79" t="s">
        <v>391</v>
      </c>
      <c r="D119" s="76"/>
    </row>
    <row r="120" spans="2:4" s="77" customFormat="1" ht="15.5" x14ac:dyDescent="0.35">
      <c r="B120" s="78" t="s">
        <v>129</v>
      </c>
      <c r="C120" s="79" t="s">
        <v>392</v>
      </c>
      <c r="D120" s="76"/>
    </row>
    <row r="121" spans="2:4" s="77" customFormat="1" ht="15.5" x14ac:dyDescent="0.35">
      <c r="B121" s="78" t="s">
        <v>130</v>
      </c>
      <c r="C121" s="79" t="s">
        <v>393</v>
      </c>
      <c r="D121" s="76"/>
    </row>
    <row r="122" spans="2:4" s="77" customFormat="1" ht="15.5" x14ac:dyDescent="0.35">
      <c r="B122" s="78" t="s">
        <v>131</v>
      </c>
      <c r="C122" s="79" t="s">
        <v>394</v>
      </c>
      <c r="D122" s="76"/>
    </row>
    <row r="123" spans="2:4" s="77" customFormat="1" ht="15.5" x14ac:dyDescent="0.35">
      <c r="B123" s="78" t="s">
        <v>132</v>
      </c>
      <c r="C123" s="79" t="s">
        <v>395</v>
      </c>
      <c r="D123" s="76"/>
    </row>
    <row r="124" spans="2:4" s="77" customFormat="1" ht="15.5" x14ac:dyDescent="0.35">
      <c r="B124" s="78" t="s">
        <v>133</v>
      </c>
      <c r="C124" s="79" t="s">
        <v>396</v>
      </c>
      <c r="D124" s="76"/>
    </row>
    <row r="125" spans="2:4" s="77" customFormat="1" ht="15.5" x14ac:dyDescent="0.35">
      <c r="B125" s="78" t="s">
        <v>134</v>
      </c>
      <c r="C125" s="79" t="s">
        <v>397</v>
      </c>
      <c r="D125" s="76"/>
    </row>
    <row r="126" spans="2:4" s="77" customFormat="1" ht="15.5" x14ac:dyDescent="0.35">
      <c r="B126" s="78" t="s">
        <v>135</v>
      </c>
      <c r="C126" s="79" t="s">
        <v>398</v>
      </c>
      <c r="D126" s="76"/>
    </row>
    <row r="127" spans="2:4" s="77" customFormat="1" ht="15.5" x14ac:dyDescent="0.35">
      <c r="B127" s="78" t="s">
        <v>136</v>
      </c>
      <c r="C127" s="79" t="s">
        <v>399</v>
      </c>
      <c r="D127" s="76"/>
    </row>
    <row r="128" spans="2:4" s="77" customFormat="1" ht="15.5" x14ac:dyDescent="0.35">
      <c r="B128" s="78" t="s">
        <v>137</v>
      </c>
      <c r="C128" s="79" t="s">
        <v>400</v>
      </c>
      <c r="D128" s="76"/>
    </row>
    <row r="129" spans="2:4" s="77" customFormat="1" ht="15.5" x14ac:dyDescent="0.35">
      <c r="B129" s="78" t="s">
        <v>138</v>
      </c>
      <c r="C129" s="79" t="s">
        <v>401</v>
      </c>
      <c r="D129" s="76"/>
    </row>
    <row r="130" spans="2:4" s="77" customFormat="1" ht="15.5" x14ac:dyDescent="0.35">
      <c r="B130" s="78" t="s">
        <v>139</v>
      </c>
      <c r="C130" s="79" t="s">
        <v>402</v>
      </c>
      <c r="D130" s="76"/>
    </row>
    <row r="131" spans="2:4" s="77" customFormat="1" ht="15.5" x14ac:dyDescent="0.35">
      <c r="B131" s="78" t="s">
        <v>140</v>
      </c>
      <c r="C131" s="79" t="s">
        <v>403</v>
      </c>
      <c r="D131" s="76"/>
    </row>
    <row r="132" spans="2:4" s="77" customFormat="1" ht="15.5" x14ac:dyDescent="0.35">
      <c r="B132" s="78" t="s">
        <v>141</v>
      </c>
      <c r="C132" s="79" t="s">
        <v>404</v>
      </c>
      <c r="D132" s="76"/>
    </row>
    <row r="133" spans="2:4" s="77" customFormat="1" ht="15.5" x14ac:dyDescent="0.35">
      <c r="B133" s="78" t="s">
        <v>142</v>
      </c>
      <c r="C133" s="79" t="s">
        <v>405</v>
      </c>
      <c r="D133" s="76"/>
    </row>
    <row r="134" spans="2:4" s="77" customFormat="1" ht="15.5" x14ac:dyDescent="0.35">
      <c r="B134" s="78" t="s">
        <v>143</v>
      </c>
      <c r="C134" s="79" t="s">
        <v>406</v>
      </c>
      <c r="D134" s="76"/>
    </row>
    <row r="135" spans="2:4" s="77" customFormat="1" ht="15.5" x14ac:dyDescent="0.35">
      <c r="B135" s="78" t="s">
        <v>144</v>
      </c>
      <c r="C135" s="79" t="s">
        <v>407</v>
      </c>
      <c r="D135" s="76"/>
    </row>
    <row r="136" spans="2:4" s="77" customFormat="1" ht="15.5" x14ac:dyDescent="0.35">
      <c r="B136" s="78" t="s">
        <v>145</v>
      </c>
      <c r="C136" s="79" t="s">
        <v>408</v>
      </c>
      <c r="D136" s="76"/>
    </row>
    <row r="137" spans="2:4" s="77" customFormat="1" ht="15.5" x14ac:dyDescent="0.35">
      <c r="B137" s="78" t="s">
        <v>146</v>
      </c>
      <c r="C137" s="79" t="s">
        <v>409</v>
      </c>
      <c r="D137" s="76"/>
    </row>
    <row r="138" spans="2:4" s="77" customFormat="1" ht="15.5" x14ac:dyDescent="0.35">
      <c r="B138" s="78" t="s">
        <v>147</v>
      </c>
      <c r="C138" s="79" t="s">
        <v>410</v>
      </c>
      <c r="D138" s="76"/>
    </row>
    <row r="139" spans="2:4" s="77" customFormat="1" ht="15.5" x14ac:dyDescent="0.35">
      <c r="B139" s="78" t="s">
        <v>148</v>
      </c>
      <c r="C139" s="79" t="s">
        <v>411</v>
      </c>
      <c r="D139" s="76"/>
    </row>
    <row r="140" spans="2:4" s="77" customFormat="1" ht="15.5" x14ac:dyDescent="0.35">
      <c r="B140" s="78" t="s">
        <v>149</v>
      </c>
      <c r="C140" s="79" t="s">
        <v>412</v>
      </c>
      <c r="D140" s="76"/>
    </row>
    <row r="141" spans="2:4" s="77" customFormat="1" ht="15.5" x14ac:dyDescent="0.35">
      <c r="B141" s="78" t="s">
        <v>150</v>
      </c>
      <c r="C141" s="79" t="s">
        <v>413</v>
      </c>
      <c r="D141" s="76"/>
    </row>
    <row r="142" spans="2:4" s="77" customFormat="1" ht="15.5" x14ac:dyDescent="0.35">
      <c r="B142" s="78" t="s">
        <v>151</v>
      </c>
      <c r="C142" s="79" t="s">
        <v>414</v>
      </c>
      <c r="D142" s="76"/>
    </row>
    <row r="143" spans="2:4" s="77" customFormat="1" ht="15.5" x14ac:dyDescent="0.35">
      <c r="B143" s="78" t="s">
        <v>152</v>
      </c>
      <c r="C143" s="79" t="s">
        <v>415</v>
      </c>
      <c r="D143" s="76"/>
    </row>
    <row r="144" spans="2:4" s="77" customFormat="1" ht="15.5" x14ac:dyDescent="0.35">
      <c r="B144" s="78" t="s">
        <v>153</v>
      </c>
      <c r="C144" s="79" t="s">
        <v>416</v>
      </c>
      <c r="D144" s="76"/>
    </row>
    <row r="145" spans="2:4" s="77" customFormat="1" ht="15.5" x14ac:dyDescent="0.35">
      <c r="B145" s="78" t="s">
        <v>154</v>
      </c>
      <c r="C145" s="79" t="s">
        <v>417</v>
      </c>
      <c r="D145" s="76"/>
    </row>
    <row r="146" spans="2:4" s="77" customFormat="1" ht="15.5" x14ac:dyDescent="0.35">
      <c r="B146" s="78" t="s">
        <v>155</v>
      </c>
      <c r="C146" s="79" t="s">
        <v>418</v>
      </c>
      <c r="D146" s="76"/>
    </row>
    <row r="147" spans="2:4" s="77" customFormat="1" ht="15.5" x14ac:dyDescent="0.35">
      <c r="B147" s="78" t="s">
        <v>156</v>
      </c>
      <c r="C147" s="79" t="s">
        <v>419</v>
      </c>
      <c r="D147" s="76"/>
    </row>
    <row r="148" spans="2:4" s="77" customFormat="1" ht="15.5" x14ac:dyDescent="0.35">
      <c r="B148" s="78" t="s">
        <v>157</v>
      </c>
      <c r="C148" s="79" t="s">
        <v>420</v>
      </c>
      <c r="D148" s="76"/>
    </row>
    <row r="149" spans="2:4" s="77" customFormat="1" ht="15.5" x14ac:dyDescent="0.35">
      <c r="B149" s="78" t="s">
        <v>158</v>
      </c>
      <c r="C149" s="79" t="s">
        <v>421</v>
      </c>
      <c r="D149" s="76"/>
    </row>
    <row r="150" spans="2:4" s="77" customFormat="1" ht="15.5" x14ac:dyDescent="0.35">
      <c r="B150" s="78" t="s">
        <v>159</v>
      </c>
      <c r="C150" s="79" t="s">
        <v>422</v>
      </c>
      <c r="D150" s="76"/>
    </row>
    <row r="151" spans="2:4" s="77" customFormat="1" ht="15.5" x14ac:dyDescent="0.35">
      <c r="B151" s="78" t="s">
        <v>160</v>
      </c>
      <c r="C151" s="79" t="s">
        <v>423</v>
      </c>
      <c r="D151" s="76"/>
    </row>
    <row r="152" spans="2:4" s="77" customFormat="1" ht="15.5" x14ac:dyDescent="0.35">
      <c r="B152" s="78" t="s">
        <v>161</v>
      </c>
      <c r="C152" s="79" t="s">
        <v>424</v>
      </c>
      <c r="D152" s="76"/>
    </row>
    <row r="153" spans="2:4" s="77" customFormat="1" ht="15.5" x14ac:dyDescent="0.35">
      <c r="B153" s="78" t="s">
        <v>162</v>
      </c>
      <c r="C153" s="79" t="s">
        <v>425</v>
      </c>
      <c r="D153" s="76"/>
    </row>
    <row r="154" spans="2:4" s="77" customFormat="1" ht="15.5" x14ac:dyDescent="0.35">
      <c r="B154" s="78" t="s">
        <v>163</v>
      </c>
      <c r="C154" s="79" t="s">
        <v>426</v>
      </c>
      <c r="D154" s="76"/>
    </row>
    <row r="155" spans="2:4" s="77" customFormat="1" ht="26" x14ac:dyDescent="0.35">
      <c r="B155" s="78" t="s">
        <v>164</v>
      </c>
      <c r="C155" s="79" t="s">
        <v>427</v>
      </c>
      <c r="D155" s="76"/>
    </row>
    <row r="156" spans="2:4" s="77" customFormat="1" ht="15.5" x14ac:dyDescent="0.35">
      <c r="B156" s="78" t="s">
        <v>165</v>
      </c>
      <c r="C156" s="79" t="s">
        <v>428</v>
      </c>
      <c r="D156" s="76"/>
    </row>
    <row r="157" spans="2:4" s="77" customFormat="1" ht="15.5" x14ac:dyDescent="0.35">
      <c r="B157" s="78" t="s">
        <v>166</v>
      </c>
      <c r="C157" s="79" t="s">
        <v>429</v>
      </c>
      <c r="D157" s="76"/>
    </row>
    <row r="158" spans="2:4" s="77" customFormat="1" ht="26" x14ac:dyDescent="0.35">
      <c r="B158" s="78" t="s">
        <v>167</v>
      </c>
      <c r="C158" s="79" t="s">
        <v>430</v>
      </c>
      <c r="D158" s="76"/>
    </row>
    <row r="159" spans="2:4" s="77" customFormat="1" ht="15.5" x14ac:dyDescent="0.35">
      <c r="B159" s="78" t="s">
        <v>168</v>
      </c>
      <c r="C159" s="79" t="s">
        <v>431</v>
      </c>
      <c r="D159" s="76"/>
    </row>
    <row r="160" spans="2:4" s="77" customFormat="1" ht="15.5" x14ac:dyDescent="0.35">
      <c r="B160" s="78" t="s">
        <v>169</v>
      </c>
      <c r="C160" s="79" t="s">
        <v>432</v>
      </c>
      <c r="D160" s="76"/>
    </row>
    <row r="161" spans="2:4" s="77" customFormat="1" ht="15.5" x14ac:dyDescent="0.35">
      <c r="B161" s="78" t="s">
        <v>170</v>
      </c>
      <c r="C161" s="79" t="s">
        <v>433</v>
      </c>
      <c r="D161" s="76"/>
    </row>
    <row r="162" spans="2:4" s="77" customFormat="1" ht="15.5" x14ac:dyDescent="0.35">
      <c r="B162" s="78" t="s">
        <v>171</v>
      </c>
      <c r="C162" s="79" t="s">
        <v>434</v>
      </c>
      <c r="D162" s="76"/>
    </row>
    <row r="163" spans="2:4" s="77" customFormat="1" ht="15.5" x14ac:dyDescent="0.35">
      <c r="B163" s="78" t="s">
        <v>172</v>
      </c>
      <c r="C163" s="79" t="s">
        <v>435</v>
      </c>
      <c r="D163" s="76"/>
    </row>
    <row r="164" spans="2:4" s="82" customFormat="1" ht="14" x14ac:dyDescent="0.3">
      <c r="B164" s="80" t="s">
        <v>171</v>
      </c>
      <c r="C164" s="81" t="s">
        <v>436</v>
      </c>
    </row>
    <row r="165" spans="2:4" s="82" customFormat="1" ht="14" x14ac:dyDescent="0.3">
      <c r="B165" s="80" t="s">
        <v>172</v>
      </c>
      <c r="C165" s="81" t="s">
        <v>435</v>
      </c>
    </row>
  </sheetData>
  <sheetProtection password="C64C" sheet="1" objects="1" scenarios="1" selectLockedCells="1"/>
  <phoneticPr fontId="4" type="noConversion"/>
  <pageMargins left="0.78740157480314965" right="0.78740157480314965" top="1.1811023622047245" bottom="0.98425196850393704" header="0.23622047244094491" footer="0.31496062992125984"/>
  <pageSetup paperSize="9" orientation="portrait" r:id="rId1"/>
  <headerFooter>
    <oddHeader>&amp;L&amp;G&amp;C&amp;"Arial,Fett"&amp;14
ISO Codes&amp;R&amp;9Finance
Payment Transactions</oddHeader>
  </headerFooter>
  <legacyDrawingHF r:id="rId2"/>
  <tableParts count="1">
    <tablePart r:id="rId3"/>
  </tablePart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Expenses</vt:lpstr>
      <vt:lpstr>Categories</vt:lpstr>
      <vt:lpstr>Accounts</vt:lpstr>
      <vt:lpstr>ISO Codes</vt:lpstr>
      <vt:lpstr>Expenses!Kategorien</vt:lpstr>
      <vt:lpstr>Expenses!Konti</vt:lpstr>
    </vt:vector>
  </TitlesOfParts>
  <Company>Universität Zürich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Arbeitsmappe</dc:title>
  <dc:creator>Anja Hornke</dc:creator>
  <dc:description>Vorlage uzh_arbeitsmappe_d MSO2011 v1 24.11.2010</dc:description>
  <cp:lastModifiedBy>Sarah Wikus</cp:lastModifiedBy>
  <cp:lastPrinted>2016-06-13T08:06:14Z</cp:lastPrinted>
  <dcterms:created xsi:type="dcterms:W3CDTF">2010-03-22T10:29:32Z</dcterms:created>
  <dcterms:modified xsi:type="dcterms:W3CDTF">2017-04-04T08:46:33Z</dcterms:modified>
</cp:coreProperties>
</file>