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PhD Program\Finanzen\"/>
    </mc:Choice>
  </mc:AlternateContent>
  <bookViews>
    <workbookView xWindow="0" yWindow="0" windowWidth="21570" windowHeight="8160"/>
  </bookViews>
  <sheets>
    <sheet name="Zahlungsauftrag DRITTE" sheetId="1" r:id="rId1"/>
    <sheet name="Konten" sheetId="6" r:id="rId2"/>
    <sheet name="ISO Währungen" sheetId="5" r:id="rId3"/>
  </sheets>
  <definedNames>
    <definedName name="_xlnm.Print_Area" localSheetId="0">'Zahlungsauftrag DRITTE'!$A$1:$P$61</definedName>
    <definedName name="_xlnm.Print_Titles" localSheetId="1">Konten!$1:$1</definedName>
    <definedName name="Kategorien" localSheetId="1">Konten!#REF!</definedName>
    <definedName name="Kategorien">'Zahlungsauftrag DRITTE'!$B$66:$B$80</definedName>
    <definedName name="Konti" localSheetId="1">Konten!#REF!</definedName>
    <definedName name="Konti">'Zahlungsauftrag DRITTE'!$B$81:$B$108</definedName>
    <definedName name="tab">'Zahlungsauftrag DRITTE'!$A$1:$P$41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6" i="1" l="1"/>
  <c r="O35" i="1"/>
  <c r="O34" i="1"/>
  <c r="O33" i="1"/>
  <c r="O32" i="1"/>
  <c r="O31" i="1"/>
  <c r="O30" i="1"/>
  <c r="O29" i="1"/>
  <c r="O28" i="1"/>
  <c r="N34" i="1"/>
  <c r="N35" i="1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28" i="1"/>
  <c r="C52" i="1"/>
  <c r="C29" i="1"/>
  <c r="C53" i="1"/>
  <c r="C30" i="1"/>
  <c r="C31" i="1"/>
  <c r="C32" i="1"/>
  <c r="C33" i="1"/>
  <c r="C34" i="1"/>
  <c r="C35" i="1"/>
  <c r="C36" i="1"/>
  <c r="D53" i="1"/>
  <c r="F53" i="1"/>
  <c r="C54" i="1"/>
  <c r="C55" i="1"/>
  <c r="C56" i="1"/>
  <c r="C57" i="1"/>
  <c r="C58" i="1"/>
  <c r="C59" i="1"/>
  <c r="C60" i="1"/>
  <c r="D60" i="1"/>
  <c r="F60" i="1"/>
  <c r="I59" i="1"/>
  <c r="H59" i="1"/>
  <c r="G59" i="1"/>
  <c r="D59" i="1"/>
  <c r="F59" i="1"/>
  <c r="I58" i="1"/>
  <c r="H58" i="1"/>
  <c r="G58" i="1"/>
  <c r="D58" i="1"/>
  <c r="F58" i="1"/>
  <c r="I57" i="1"/>
  <c r="H57" i="1"/>
  <c r="G57" i="1"/>
  <c r="D57" i="1"/>
  <c r="F57" i="1"/>
  <c r="I56" i="1"/>
  <c r="H56" i="1"/>
  <c r="G56" i="1"/>
  <c r="D56" i="1"/>
  <c r="F56" i="1"/>
  <c r="I55" i="1"/>
  <c r="H55" i="1"/>
  <c r="G55" i="1"/>
  <c r="D55" i="1"/>
  <c r="F55" i="1"/>
  <c r="I54" i="1"/>
  <c r="H54" i="1"/>
  <c r="G54" i="1"/>
  <c r="D54" i="1"/>
  <c r="F54" i="1"/>
  <c r="I53" i="1"/>
  <c r="H53" i="1"/>
  <c r="G53" i="1"/>
  <c r="D52" i="1"/>
  <c r="F52" i="1"/>
  <c r="I52" i="1"/>
  <c r="H52" i="1"/>
  <c r="G52" i="1"/>
  <c r="G18" i="1"/>
  <c r="N28" i="1"/>
  <c r="N29" i="1"/>
  <c r="N30" i="1"/>
  <c r="N31" i="1"/>
  <c r="N32" i="1"/>
  <c r="N33" i="1"/>
  <c r="N36" i="1"/>
  <c r="M52" i="1"/>
  <c r="M53" i="1"/>
  <c r="M54" i="1"/>
  <c r="M55" i="1"/>
  <c r="M56" i="1"/>
  <c r="M57" i="1"/>
  <c r="M58" i="1"/>
  <c r="M59" i="1"/>
  <c r="M60" i="1"/>
  <c r="M61" i="1"/>
  <c r="M38" i="1"/>
  <c r="P60" i="1"/>
  <c r="P59" i="1"/>
  <c r="P58" i="1"/>
  <c r="P57" i="1"/>
  <c r="P56" i="1"/>
  <c r="P55" i="1"/>
  <c r="P54" i="1"/>
  <c r="P53" i="1"/>
  <c r="P52" i="1"/>
  <c r="J60" i="1"/>
  <c r="J59" i="1"/>
  <c r="J58" i="1"/>
  <c r="Q36" i="1"/>
  <c r="Q35" i="1"/>
  <c r="Q34" i="1"/>
  <c r="Q33" i="1"/>
  <c r="A47" i="1"/>
  <c r="A46" i="1"/>
  <c r="P61" i="1"/>
  <c r="P38" i="1"/>
  <c r="N21" i="1"/>
  <c r="G47" i="1"/>
  <c r="G46" i="1"/>
  <c r="H16" i="1"/>
  <c r="Q32" i="1"/>
  <c r="P17" i="1"/>
  <c r="L17" i="1"/>
  <c r="Q29" i="1"/>
  <c r="Q31" i="1"/>
  <c r="J52" i="1"/>
  <c r="Q28" i="1"/>
  <c r="Q30" i="1"/>
  <c r="J54" i="1"/>
  <c r="J53" i="1"/>
  <c r="J55" i="1"/>
  <c r="J56" i="1"/>
  <c r="J57" i="1"/>
</calcChain>
</file>

<file path=xl/sharedStrings.xml><?xml version="1.0" encoding="utf-8"?>
<sst xmlns="http://schemas.openxmlformats.org/spreadsheetml/2006/main" count="610" uniqueCount="520">
  <si>
    <t>Datum:</t>
  </si>
  <si>
    <t>Beleg</t>
  </si>
  <si>
    <t>Konto Nummer</t>
  </si>
  <si>
    <t>Original Währung</t>
  </si>
  <si>
    <t>Kurs</t>
  </si>
  <si>
    <t>Nr.</t>
  </si>
  <si>
    <t>Datum</t>
  </si>
  <si>
    <t>http://www.finanzen.ch/waehrungsrechner</t>
  </si>
  <si>
    <t>CHF</t>
  </si>
  <si>
    <t>EUR</t>
  </si>
  <si>
    <t>GBP</t>
  </si>
  <si>
    <t>USD</t>
  </si>
  <si>
    <t>Buchungstext</t>
  </si>
  <si>
    <t>KST / PSP</t>
  </si>
  <si>
    <r>
      <t xml:space="preserve">Buchungstext </t>
    </r>
    <r>
      <rPr>
        <sz val="11"/>
        <color theme="1" tint="0.249977111117893"/>
        <rFont val="Arial Narrow"/>
        <family val="2"/>
      </rPr>
      <t>(sichtbar im SAP)</t>
    </r>
  </si>
  <si>
    <r>
      <t xml:space="preserve">KST / PSP
</t>
    </r>
    <r>
      <rPr>
        <sz val="11"/>
        <color theme="1" tint="0.249977111117893"/>
        <rFont val="Arial Narrow"/>
        <family val="2"/>
      </rPr>
      <t>(Kostenstelle / Projekt)</t>
    </r>
  </si>
  <si>
    <t xml:space="preserve"> ISO</t>
  </si>
  <si>
    <t> NAME DER WÄHRUNG (Land)</t>
  </si>
  <si>
    <t> AED</t>
  </si>
  <si>
    <t> Vereinigte Arabische Emirate-Dirham</t>
  </si>
  <si>
    <t> AFN</t>
  </si>
  <si>
    <t> Afghanischer Afghani</t>
  </si>
  <si>
    <t> ALL</t>
  </si>
  <si>
    <t> Albanischer Lek</t>
  </si>
  <si>
    <t> AMD</t>
  </si>
  <si>
    <t> Armenischer Dram</t>
  </si>
  <si>
    <t> ANG</t>
  </si>
  <si>
    <t> Niederländische Antillen Gulden</t>
  </si>
  <si>
    <t> AOA</t>
  </si>
  <si>
    <t> Angolanischer Kwanza</t>
  </si>
  <si>
    <t> ARS</t>
  </si>
  <si>
    <t> Argentinischer Peso</t>
  </si>
  <si>
    <t> AUD</t>
  </si>
  <si>
    <t> Australischer Dollar</t>
  </si>
  <si>
    <t> AWG</t>
  </si>
  <si>
    <t> Aruba Florin</t>
  </si>
  <si>
    <t> AZN</t>
  </si>
  <si>
    <t> Aserbaidschan</t>
  </si>
  <si>
    <t> BAM</t>
  </si>
  <si>
    <t> Bosnien Herzegowina Konvertible Mark</t>
  </si>
  <si>
    <t> BBD</t>
  </si>
  <si>
    <t> Barbados Dollar</t>
  </si>
  <si>
    <t> BDT</t>
  </si>
  <si>
    <t> Bangladesch Teka</t>
  </si>
  <si>
    <t> BGN</t>
  </si>
  <si>
    <t> Bulgarische Lew</t>
  </si>
  <si>
    <t> BHD</t>
  </si>
  <si>
    <t> Bahrain Dinar</t>
  </si>
  <si>
    <t> BIF</t>
  </si>
  <si>
    <t> Burundi-Franc</t>
  </si>
  <si>
    <t> BMD</t>
  </si>
  <si>
    <t> Bermuda Dollar</t>
  </si>
  <si>
    <t> BND</t>
  </si>
  <si>
    <t> Brunei Dollar</t>
  </si>
  <si>
    <t> BOB</t>
  </si>
  <si>
    <t> Bolivischer Boliviano</t>
  </si>
  <si>
    <t> BRL</t>
  </si>
  <si>
    <t> Brasilianischer Real</t>
  </si>
  <si>
    <t> BSD</t>
  </si>
  <si>
    <t> Bahamas Dollar</t>
  </si>
  <si>
    <t> BTN</t>
  </si>
  <si>
    <t> Bhutan-Ngultrum</t>
  </si>
  <si>
    <t> BWP</t>
  </si>
  <si>
    <t> Botsuana-Pula</t>
  </si>
  <si>
    <t> BYR</t>
  </si>
  <si>
    <t> Weißrussischer Rubel</t>
  </si>
  <si>
    <t> BZD</t>
  </si>
  <si>
    <t> Belize Dollar</t>
  </si>
  <si>
    <t> CAD</t>
  </si>
  <si>
    <t> Kanadischer Dollar</t>
  </si>
  <si>
    <t> CDF</t>
  </si>
  <si>
    <t> Kongo Franc</t>
  </si>
  <si>
    <t> CHF</t>
  </si>
  <si>
    <t> Schweizer Franken</t>
  </si>
  <si>
    <t> CLP</t>
  </si>
  <si>
    <t> Chilenischer Peso</t>
  </si>
  <si>
    <t> CNY</t>
  </si>
  <si>
    <t> Chinesischer Renminbi/Yuan</t>
  </si>
  <si>
    <t> COP</t>
  </si>
  <si>
    <t> Kolumbianischer Peso</t>
  </si>
  <si>
    <t> CRC</t>
  </si>
  <si>
    <t> Costa Rica Colon</t>
  </si>
  <si>
    <t> CUP</t>
  </si>
  <si>
    <t> Kubanischer Peso</t>
  </si>
  <si>
    <t> CVE</t>
  </si>
  <si>
    <t> Kap Verde Escudo</t>
  </si>
  <si>
    <t> CYP</t>
  </si>
  <si>
    <t> Zypern-Pfund (Griech.)</t>
  </si>
  <si>
    <t> CZK</t>
  </si>
  <si>
    <t> Tschechische Krone</t>
  </si>
  <si>
    <t> DJF</t>
  </si>
  <si>
    <t> Dschibuti Franc</t>
  </si>
  <si>
    <t> DKK</t>
  </si>
  <si>
    <t> Dänische Krone</t>
  </si>
  <si>
    <t> DOP</t>
  </si>
  <si>
    <t> Dominikanische Republik Peso</t>
  </si>
  <si>
    <t> DZD</t>
  </si>
  <si>
    <t> Algerischer Dinar</t>
  </si>
  <si>
    <t> EEK</t>
  </si>
  <si>
    <t> Estnische Krone</t>
  </si>
  <si>
    <t> EGP</t>
  </si>
  <si>
    <t> Ägyptisches Pfund</t>
  </si>
  <si>
    <t> ETB</t>
  </si>
  <si>
    <t> Äthiopischer Birr</t>
  </si>
  <si>
    <t> EUR</t>
  </si>
  <si>
    <t> Europäische Währungsunion</t>
  </si>
  <si>
    <t> FJD</t>
  </si>
  <si>
    <t> Fidschi Dollar</t>
  </si>
  <si>
    <t> FKP</t>
  </si>
  <si>
    <t> Falklandinseln Pfund</t>
  </si>
  <si>
    <t> GBP</t>
  </si>
  <si>
    <t> Britisches Pfund</t>
  </si>
  <si>
    <t> GEL</t>
  </si>
  <si>
    <t> Georgischer Lari</t>
  </si>
  <si>
    <t> GHS</t>
  </si>
  <si>
    <t> Ghana</t>
  </si>
  <si>
    <t> GIB</t>
  </si>
  <si>
    <t> Gibraltar Pfund</t>
  </si>
  <si>
    <t> GMD</t>
  </si>
  <si>
    <t> Gambia-Dalasi</t>
  </si>
  <si>
    <t> GNF</t>
  </si>
  <si>
    <t> Guinea Franc</t>
  </si>
  <si>
    <t> GTQ</t>
  </si>
  <si>
    <t> Guatemala Quetzal</t>
  </si>
  <si>
    <t> GYD</t>
  </si>
  <si>
    <t> Guyana Dollar</t>
  </si>
  <si>
    <t> HKD</t>
  </si>
  <si>
    <t> Hongkong-Dollar</t>
  </si>
  <si>
    <t> HNL</t>
  </si>
  <si>
    <t> Honduras-Lempira</t>
  </si>
  <si>
    <t> HRK</t>
  </si>
  <si>
    <t> Kroatische Kuna</t>
  </si>
  <si>
    <t> HTG</t>
  </si>
  <si>
    <t> Haiti Gourde</t>
  </si>
  <si>
    <t> HUF</t>
  </si>
  <si>
    <t> Ungarischer Forint</t>
  </si>
  <si>
    <t> IDR</t>
  </si>
  <si>
    <t> Indonesische Rupiah</t>
  </si>
  <si>
    <t> INR</t>
  </si>
  <si>
    <t> Indische Rupie</t>
  </si>
  <si>
    <t> ILS</t>
  </si>
  <si>
    <t> Israelischer Schekel</t>
  </si>
  <si>
    <t> IQD</t>
  </si>
  <si>
    <t> Irakischer Dinar</t>
  </si>
  <si>
    <t> IRR</t>
  </si>
  <si>
    <t> Iranischer Rial</t>
  </si>
  <si>
    <t> ISK</t>
  </si>
  <si>
    <t> Isländische Krone</t>
  </si>
  <si>
    <t> JMD</t>
  </si>
  <si>
    <t> Jamaika Dollar</t>
  </si>
  <si>
    <t> JOD</t>
  </si>
  <si>
    <t> Jordanischer Dinar</t>
  </si>
  <si>
    <t> JPY</t>
  </si>
  <si>
    <t> Japanischer Yen</t>
  </si>
  <si>
    <t> KES</t>
  </si>
  <si>
    <t> Kenia Schilling</t>
  </si>
  <si>
    <t> KGS</t>
  </si>
  <si>
    <t> Kirgisistan-Som</t>
  </si>
  <si>
    <t> KHR</t>
  </si>
  <si>
    <t> Kambodschanischer Riel</t>
  </si>
  <si>
    <t> KMF</t>
  </si>
  <si>
    <t> Komoren Franc</t>
  </si>
  <si>
    <t> KPW</t>
  </si>
  <si>
    <t> Nordkoreanischer Won</t>
  </si>
  <si>
    <t> KRW</t>
  </si>
  <si>
    <t> Südkoreanischer Won</t>
  </si>
  <si>
    <t> KWD</t>
  </si>
  <si>
    <t> Kuwaitischer Dinar</t>
  </si>
  <si>
    <t> KYD</t>
  </si>
  <si>
    <t> Kaimaninseln Dollar</t>
  </si>
  <si>
    <t> KZT</t>
  </si>
  <si>
    <t> Kasachstan-Tenge</t>
  </si>
  <si>
    <t> LAK</t>
  </si>
  <si>
    <t> Laos Kip</t>
  </si>
  <si>
    <t> LBP</t>
  </si>
  <si>
    <t> Libanesisches Pfund</t>
  </si>
  <si>
    <t> LKR</t>
  </si>
  <si>
    <t> Sri Lanka Rupie</t>
  </si>
  <si>
    <t> LRD</t>
  </si>
  <si>
    <t> Liberia Dollar</t>
  </si>
  <si>
    <t> LSL</t>
  </si>
  <si>
    <t> Lesotho Loti</t>
  </si>
  <si>
    <t> LTL</t>
  </si>
  <si>
    <t> Litauischer Litas</t>
  </si>
  <si>
    <t> LVL</t>
  </si>
  <si>
    <t> Lettischer Lats</t>
  </si>
  <si>
    <t> LYD</t>
  </si>
  <si>
    <t> Libyscher Dinar</t>
  </si>
  <si>
    <t> MAD</t>
  </si>
  <si>
    <t> Marokkanischer Dirham</t>
  </si>
  <si>
    <t> MDL</t>
  </si>
  <si>
    <t> Moldauischer-Leu</t>
  </si>
  <si>
    <t> MGA</t>
  </si>
  <si>
    <t> Madagaskar-Ariary</t>
  </si>
  <si>
    <t> MKD</t>
  </si>
  <si>
    <t> Mazedonischer Denar</t>
  </si>
  <si>
    <t> MMK</t>
  </si>
  <si>
    <t> Myanmar Kyat</t>
  </si>
  <si>
    <t> MNT</t>
  </si>
  <si>
    <t> Mongolischer Tugrik</t>
  </si>
  <si>
    <t> MOP</t>
  </si>
  <si>
    <t> Macao Pataca</t>
  </si>
  <si>
    <t> MRO</t>
  </si>
  <si>
    <t> Mauretanischer Ouguiya</t>
  </si>
  <si>
    <t> MTL</t>
  </si>
  <si>
    <t> Maltesische Lira</t>
  </si>
  <si>
    <t> MUR</t>
  </si>
  <si>
    <t> Mauritius-Rupie</t>
  </si>
  <si>
    <t> MVR</t>
  </si>
  <si>
    <t> Malediven Rufiyaa</t>
  </si>
  <si>
    <t> MWK</t>
  </si>
  <si>
    <t> Malawi-Kwacha</t>
  </si>
  <si>
    <t> MXN</t>
  </si>
  <si>
    <t> Mexikanischer Peso</t>
  </si>
  <si>
    <t> MYR</t>
  </si>
  <si>
    <t> Malaysischer Ringgit</t>
  </si>
  <si>
    <t> MZN</t>
  </si>
  <si>
    <t> Mosambik Mentical</t>
  </si>
  <si>
    <t> NAD</t>
  </si>
  <si>
    <t> Namibia Dollar</t>
  </si>
  <si>
    <t> NGN</t>
  </si>
  <si>
    <t> Nigerianischer Naira</t>
  </si>
  <si>
    <t> NIO</t>
  </si>
  <si>
    <t> Nicaragua Cordoba Oro</t>
  </si>
  <si>
    <t> NOK</t>
  </si>
  <si>
    <t> Norwegische Krone</t>
  </si>
  <si>
    <t> NPR</t>
  </si>
  <si>
    <t> Nepal Rupie</t>
  </si>
  <si>
    <t> NZD</t>
  </si>
  <si>
    <t> Neuseeländischer Dollar</t>
  </si>
  <si>
    <t> OMR</t>
  </si>
  <si>
    <t> Oman-Rial</t>
  </si>
  <si>
    <t> PAB</t>
  </si>
  <si>
    <t> Panama Balboa</t>
  </si>
  <si>
    <t> PEN</t>
  </si>
  <si>
    <t> Peruanischer Nuevo Sol</t>
  </si>
  <si>
    <t> PGK</t>
  </si>
  <si>
    <t> Papua-Neuguinea Kina</t>
  </si>
  <si>
    <t> PHP</t>
  </si>
  <si>
    <t> Philippinischer Peso</t>
  </si>
  <si>
    <t> PKR</t>
  </si>
  <si>
    <t> Pakistanische Rupie</t>
  </si>
  <si>
    <t> PLN</t>
  </si>
  <si>
    <t> Polnischer Zloty</t>
  </si>
  <si>
    <t> PYG</t>
  </si>
  <si>
    <t> Paraguay-Guarani</t>
  </si>
  <si>
    <t> QAR</t>
  </si>
  <si>
    <t> Katar-Riyal</t>
  </si>
  <si>
    <t> ROL</t>
  </si>
  <si>
    <t> Rumänischer Leu</t>
  </si>
  <si>
    <t> RON</t>
  </si>
  <si>
    <t> Rumänischer Leu (neu)</t>
  </si>
  <si>
    <t> RSD</t>
  </si>
  <si>
    <t>Serbischer Dinar</t>
  </si>
  <si>
    <t> RUB</t>
  </si>
  <si>
    <t> Russischer Rubel</t>
  </si>
  <si>
    <t> RWF</t>
  </si>
  <si>
    <t> Ruanda Franc</t>
  </si>
  <si>
    <t> SAR</t>
  </si>
  <si>
    <t> Saudischer Rial (Riyal)</t>
  </si>
  <si>
    <t> SBD</t>
  </si>
  <si>
    <t> Salomonen Dollar</t>
  </si>
  <si>
    <t> SCR</t>
  </si>
  <si>
    <t> Seychellen-Rupie</t>
  </si>
  <si>
    <t> SDG</t>
  </si>
  <si>
    <t> Sudanesisches Pfund</t>
  </si>
  <si>
    <t> SEK</t>
  </si>
  <si>
    <t> Schwedische Krone</t>
  </si>
  <si>
    <t> SGD</t>
  </si>
  <si>
    <t> Singapur-Dollar</t>
  </si>
  <si>
    <t> SHP</t>
  </si>
  <si>
    <t> St. Helena Pfund</t>
  </si>
  <si>
    <t> SIT</t>
  </si>
  <si>
    <t> Slowenischer Tolar</t>
  </si>
  <si>
    <t> SLL</t>
  </si>
  <si>
    <t> Sierra Leone Leon</t>
  </si>
  <si>
    <t> SOS</t>
  </si>
  <si>
    <t> Somalischer Schilling</t>
  </si>
  <si>
    <t> SRD</t>
  </si>
  <si>
    <t> Suriname Dollar</t>
  </si>
  <si>
    <t> STD</t>
  </si>
  <si>
    <t> Sao Tome Principe-Dobra</t>
  </si>
  <si>
    <t> SVC</t>
  </si>
  <si>
    <t> El Salvador-Colon</t>
  </si>
  <si>
    <t> SYP</t>
  </si>
  <si>
    <t> Syrisches Pfund</t>
  </si>
  <si>
    <t> SZL</t>
  </si>
  <si>
    <t> Swasiland-Lilangeni</t>
  </si>
  <si>
    <t> THB</t>
  </si>
  <si>
    <t> Thailändischer Baht</t>
  </si>
  <si>
    <t> TJS</t>
  </si>
  <si>
    <t> Tadschikistan-Somoni</t>
  </si>
  <si>
    <t> TMT</t>
  </si>
  <si>
    <t> Turkmenistan-Manat</t>
  </si>
  <si>
    <t> TND</t>
  </si>
  <si>
    <t> Tunesischer Dinar</t>
  </si>
  <si>
    <t> TOP</t>
  </si>
  <si>
    <t> Tonga-Pa'anga</t>
  </si>
  <si>
    <t> TRY</t>
  </si>
  <si>
    <t> Türkische Lira (neu)</t>
  </si>
  <si>
    <t> TTD</t>
  </si>
  <si>
    <t> Trinidad und Tobago</t>
  </si>
  <si>
    <t> TWD</t>
  </si>
  <si>
    <t> Taiwanesischer Dollar</t>
  </si>
  <si>
    <t> TZS</t>
  </si>
  <si>
    <t> Tansanischer Schilling</t>
  </si>
  <si>
    <t> UAH</t>
  </si>
  <si>
    <t> Ukrainischer Griwna (Hrywnja)</t>
  </si>
  <si>
    <t> UGX</t>
  </si>
  <si>
    <t> Uganda-Schilling</t>
  </si>
  <si>
    <t> USD</t>
  </si>
  <si>
    <t> US Dollar</t>
  </si>
  <si>
    <t> UYU</t>
  </si>
  <si>
    <t> Uruguay-Peso</t>
  </si>
  <si>
    <t> UZS</t>
  </si>
  <si>
    <t> Usbekistan-Sum</t>
  </si>
  <si>
    <t> VEF</t>
  </si>
  <si>
    <t> Venezuela Bolivar</t>
  </si>
  <si>
    <t> VND</t>
  </si>
  <si>
    <t> Vietnamesischer Dong</t>
  </si>
  <si>
    <t> VUV</t>
  </si>
  <si>
    <t> Vanuatu-Vatu</t>
  </si>
  <si>
    <t> WST</t>
  </si>
  <si>
    <t> Samoa-Tala</t>
  </si>
  <si>
    <t> XAF</t>
  </si>
  <si>
    <t> Zentralafrikanische Währungsunion</t>
  </si>
  <si>
    <t> XCD</t>
  </si>
  <si>
    <t> Ostkaribische Währungsunion</t>
  </si>
  <si>
    <t> XDR</t>
  </si>
  <si>
    <t> Sonderziehungsrecht Internationaler Währungsfonds</t>
  </si>
  <si>
    <t> XOF</t>
  </si>
  <si>
    <t> Westafrikanische Währungsunion</t>
  </si>
  <si>
    <t> XPF</t>
  </si>
  <si>
    <t> Neukaledonischer Franc</t>
  </si>
  <si>
    <t> YER</t>
  </si>
  <si>
    <t> Jemenitischer Rial</t>
  </si>
  <si>
    <t> ZAR</t>
  </si>
  <si>
    <t> Südafrikanischer Rand</t>
  </si>
  <si>
    <t> ZMK</t>
  </si>
  <si>
    <t> Sambischer Kwacha</t>
  </si>
  <si>
    <t> ZWL</t>
  </si>
  <si>
    <t> Simbabwe Dollar</t>
  </si>
  <si>
    <t>Beschreibung</t>
  </si>
  <si>
    <t>SAP Konto Konzern</t>
  </si>
  <si>
    <t xml:space="preserve">Betrag </t>
  </si>
  <si>
    <t>3170 0 00000 - Reisekosten und Spesen</t>
  </si>
  <si>
    <t>Auszahlungsbetrag:</t>
  </si>
  <si>
    <t>Zusammenfassung (für Buchungszwecke - bitte immer mit ausdrucken)</t>
  </si>
  <si>
    <t xml:space="preserve"> </t>
  </si>
  <si>
    <t>Telefonnummer</t>
  </si>
  <si>
    <r>
      <t xml:space="preserve">Kontaktperson </t>
    </r>
    <r>
      <rPr>
        <sz val="11"/>
        <color theme="1" tint="0.249977111117893"/>
        <rFont val="Arial"/>
        <family val="2"/>
      </rPr>
      <t>Vorname Name</t>
    </r>
  </si>
  <si>
    <t xml:space="preserve">      Auszahlungsbetrag:</t>
  </si>
  <si>
    <t>Kontierungsrichtlinien</t>
  </si>
  <si>
    <t>Adresse: Strasse, Hausnummer</t>
  </si>
  <si>
    <t>Bank: IBAN</t>
  </si>
  <si>
    <t>Bank: SWIFT - BIC</t>
  </si>
  <si>
    <t>Bank: Konto</t>
  </si>
  <si>
    <t>WÄHRUNGEN</t>
  </si>
  <si>
    <t>Schweizer Franken</t>
  </si>
  <si>
    <r>
      <t>E</t>
    </r>
    <r>
      <rPr>
        <sz val="12"/>
        <color rgb="FF002060"/>
        <rFont val="Arial"/>
        <family val="2"/>
      </rPr>
      <t>UR</t>
    </r>
  </si>
  <si>
    <t>Euro</t>
  </si>
  <si>
    <t>Great Britain Pounds</t>
  </si>
  <si>
    <t>US Dollar</t>
  </si>
  <si>
    <t>AUD</t>
  </si>
  <si>
    <t>Australian Dollar</t>
  </si>
  <si>
    <t>CAD</t>
  </si>
  <si>
    <t>Canadian Dollar</t>
  </si>
  <si>
    <t>CZK</t>
  </si>
  <si>
    <t>Czech Krones</t>
  </si>
  <si>
    <t>DKK</t>
  </si>
  <si>
    <t>Danish Krones</t>
  </si>
  <si>
    <t>HKD</t>
  </si>
  <si>
    <t>Hongkong Dollar</t>
  </si>
  <si>
    <t>JPY</t>
  </si>
  <si>
    <t>Japanese Yen</t>
  </si>
  <si>
    <t>NOK</t>
  </si>
  <si>
    <t>Norwegian Krones</t>
  </si>
  <si>
    <t>NZD</t>
  </si>
  <si>
    <t>Neuzealand Dollar</t>
  </si>
  <si>
    <t>SEK</t>
  </si>
  <si>
    <t>Swedish Krones</t>
  </si>
  <si>
    <t>SGD</t>
  </si>
  <si>
    <t>Singapore Dollar</t>
  </si>
  <si>
    <t>ZAR</t>
  </si>
  <si>
    <t>Reisekosten und Spesen DRITTE</t>
  </si>
  <si>
    <t>Rückzahlungen an Projektgeldgeber</t>
  </si>
  <si>
    <t>ESKAS-Stipendien</t>
  </si>
  <si>
    <t>Reisekosten Dritte (z.B. Gastdozenten)</t>
  </si>
  <si>
    <t>Stipendien Doktoranden</t>
  </si>
  <si>
    <t>3637 3 00000 - Subventionen an private Haushalte</t>
  </si>
  <si>
    <t>Adresse: PLZ, Ort, Land</t>
  </si>
  <si>
    <t>Bank: BLZ / ABA</t>
  </si>
  <si>
    <t>Bank: Name</t>
  </si>
  <si>
    <t>Austauschstipendien</t>
  </si>
  <si>
    <t xml:space="preserve">3637 3 00000 - Subventionen an private Haushalte
</t>
  </si>
  <si>
    <t>Konto-nummer</t>
  </si>
  <si>
    <t>Name und Unterschrift der finanziell verantwortlichen Person</t>
  </si>
  <si>
    <t>Bitte ausschliesslich Reisekosten und Spesen von DRITTEN auf dieses Konto buchen. Für Reisekosten und Spesen von UZH-Mitarbeitenden bitte das Formular "UZH Spesenabrechnung Mitarbeitende" benutzen.</t>
  </si>
  <si>
    <t>Verkauf - allgemein (Dritte / KTI)</t>
  </si>
  <si>
    <t>Verkauf - allgemein (Kanton)</t>
  </si>
  <si>
    <r>
      <rPr>
        <b/>
        <sz val="12"/>
        <color theme="1" tint="0.249977111117893"/>
        <rFont val="Arial"/>
        <family val="2"/>
      </rPr>
      <t>Leistung innerhalb des gleichen Gemeinwesens</t>
    </r>
    <r>
      <rPr>
        <sz val="12"/>
        <color theme="1" tint="0.249977111117893"/>
        <rFont val="Arial"/>
        <family val="2"/>
      </rPr>
      <t xml:space="preserve">
- bei einer Forschungskooperation</t>
    </r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</si>
  <si>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ohne Gegenleistung</t>
    </r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</si>
  <si>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mit Gegenleistung (Auftragscharakter)</t>
    </r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</si>
  <si>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EU (ohne Gegenleistung)</t>
    </r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</si>
  <si>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SNF (ohne Zusprache)</t>
    </r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</si>
  <si>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SystemsX / NCCR / KTI / Nano Terra (ohne Gegenleistung, Anteil Dritte)</t>
    </r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</si>
  <si>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SystemsX (Anteil UZH)</t>
    </r>
  </si>
  <si>
    <r>
      <rPr>
        <b/>
        <sz val="12"/>
        <color theme="1" tint="0.249977111117893"/>
        <rFont val="Arial"/>
        <family val="2"/>
      </rPr>
      <t>Beratungsleistung (inkl. Gutachten, Expertisen)</t>
    </r>
    <r>
      <rPr>
        <sz val="12"/>
        <color theme="1" tint="0.249977111117893"/>
        <rFont val="Arial"/>
        <family val="2"/>
      </rPr>
      <t xml:space="preserve">
- inkl. Klinischer Studien</t>
    </r>
  </si>
  <si>
    <r>
      <rPr>
        <b/>
        <sz val="12"/>
        <color theme="1" tint="0.249977111117893"/>
        <rFont val="Arial"/>
        <family val="2"/>
      </rPr>
      <t>Zuwendung / Spende (Kanton)</t>
    </r>
    <r>
      <rPr>
        <sz val="12"/>
        <color theme="1" tint="0.249977111117893"/>
        <rFont val="Arial"/>
        <family val="2"/>
      </rPr>
      <t xml:space="preserve">
- inkl. Schenkung, Erbschaft, Legal</t>
    </r>
  </si>
  <si>
    <r>
      <rPr>
        <b/>
        <sz val="12"/>
        <color theme="1" tint="0.249977111117893"/>
        <rFont val="Arial"/>
        <family val="2"/>
      </rPr>
      <t>Subventionen und andere öffentlich-rechtliche Beiträge</t>
    </r>
    <r>
      <rPr>
        <sz val="12"/>
        <color theme="1" tint="0.249977111117893"/>
        <rFont val="Arial"/>
        <family val="2"/>
      </rPr>
      <t xml:space="preserve">
- gemäss UFG (SBF, SUK, CRUS, Sciex…)</t>
    </r>
  </si>
  <si>
    <r>
      <rPr>
        <b/>
        <sz val="12"/>
        <color theme="1" tint="0.249977111117893"/>
        <rFont val="Arial"/>
        <family val="2"/>
      </rPr>
      <t>Subventionen und andere öffentlich-rechtliche Beiträge</t>
    </r>
    <r>
      <rPr>
        <sz val="12"/>
        <color theme="1" tint="0.249977111117893"/>
        <rFont val="Arial"/>
        <family val="2"/>
      </rPr>
      <t xml:space="preserve">
- übrige (Forschungs- oder Lehr- / Betriebsbeiträge)</t>
    </r>
  </si>
  <si>
    <t>Kategorie</t>
  </si>
  <si>
    <r>
      <rPr>
        <b/>
        <sz val="12"/>
        <color theme="1" tint="0.249977111117893"/>
        <rFont val="Arial"/>
        <family val="2"/>
      </rPr>
      <t>Leistung innerhalb einer Bildungs- und Forschungskooperation</t>
    </r>
    <r>
      <rPr>
        <sz val="12"/>
        <color theme="1" tint="0.249977111117893"/>
        <rFont val="Arial"/>
        <family val="2"/>
      </rPr>
      <t xml:space="preserve">
- Nicht innerhalb UZH / Kanton Zürich 
- z.B. auch für KTI-Industriepartner
- EFPIA</t>
    </r>
  </si>
  <si>
    <r>
      <rPr>
        <b/>
        <sz val="12"/>
        <color theme="1" tint="0.249977111117893"/>
        <rFont val="Arial"/>
        <family val="2"/>
      </rPr>
      <t>Leistungen im Bildungsbereich (Dritte / KTI)</t>
    </r>
    <r>
      <rPr>
        <sz val="12"/>
        <color theme="1" tint="0.249977111117893"/>
        <rFont val="Arial"/>
        <family val="2"/>
      </rPr>
      <t xml:space="preserve">
- Kursgelder (Weiterbildungsentgelte)
- Betriebsspezifische Ausbildung  (Teilnehmer haben denselben Arbeitgeber)</t>
    </r>
  </si>
  <si>
    <r>
      <rPr>
        <b/>
        <sz val="12"/>
        <color theme="1" tint="0.249977111117893"/>
        <rFont val="Arial"/>
        <family val="2"/>
      </rPr>
      <t>Leistungen im Bildungsbereich (Kanton)</t>
    </r>
    <r>
      <rPr>
        <sz val="12"/>
        <color theme="1" tint="0.249977111117893"/>
        <rFont val="Arial"/>
        <family val="2"/>
      </rPr>
      <t xml:space="preserve">
- Kursgelder (Weiterbildungsentgelte)
- Betriebsspezifische Ausbildung (Teilnehmer haben denselben Arbeitgeber)</t>
    </r>
  </si>
  <si>
    <r>
      <rPr>
        <b/>
        <sz val="12"/>
        <color theme="1" tint="0.249977111117893"/>
        <rFont val="Arial"/>
        <family val="2"/>
      </rPr>
      <t>Erbrachte Dienstleistung gegen Entgelt - allgemein (Dritte / KTI)</t>
    </r>
    <r>
      <rPr>
        <sz val="12"/>
        <color theme="1" tint="0.249977111117893"/>
        <rFont val="Arial"/>
        <family val="2"/>
      </rPr>
      <t xml:space="preserve">
- Empfänger im Inland / Ausland
- für hoheitliche Tätigkeiten</t>
    </r>
  </si>
  <si>
    <r>
      <rPr>
        <b/>
        <sz val="12"/>
        <color theme="1" tint="0.249977111117893"/>
        <rFont val="Arial"/>
        <family val="2"/>
      </rPr>
      <t>Erbrachte Dienstleistung gegen Entgelt - allgemein (Kanton)</t>
    </r>
    <r>
      <rPr>
        <sz val="12"/>
        <color theme="1" tint="0.249977111117893"/>
        <rFont val="Arial"/>
        <family val="2"/>
      </rPr>
      <t xml:space="preserve">
- Empfänger im Inland / Ausland
- für hoheitliche Tätigkeiten</t>
    </r>
  </si>
  <si>
    <r>
      <rPr>
        <b/>
        <sz val="12"/>
        <color theme="1" tint="0.249977111117893"/>
        <rFont val="Arial"/>
        <family val="2"/>
      </rPr>
      <t>Zuwendung / Spende (Dritte / KTI)</t>
    </r>
    <r>
      <rPr>
        <sz val="12"/>
        <color theme="1" tint="0.249977111117893"/>
        <rFont val="Arial"/>
        <family val="2"/>
      </rPr>
      <t xml:space="preserve">
- inkl. Schenkung, Erbschaft, Legal
- inkl. Neutraler Bekanntmachung durch UZH</t>
    </r>
  </si>
  <si>
    <r>
      <t xml:space="preserve">Ertragskonto, auf welches das Geld vom Geldgeber initial gebucht wurde
</t>
    </r>
    <r>
      <rPr>
        <b/>
        <sz val="12"/>
        <color theme="1" tint="0.249977111117893"/>
        <rFont val="Arial"/>
        <family val="2"/>
      </rPr>
      <t>AUSNAHMEN (werden direkt von DM angewiesen):</t>
    </r>
    <r>
      <rPr>
        <sz val="12"/>
        <color theme="1" tint="0.249977111117893"/>
        <rFont val="Arial"/>
        <family val="2"/>
      </rPr>
      <t xml:space="preserve">
- Rückzahlungen an SNF   /   - Austritte / Wechsel</t>
    </r>
  </si>
  <si>
    <r>
      <rPr>
        <b/>
        <sz val="12"/>
        <color theme="1" tint="0.249977111117893"/>
        <rFont val="Arial"/>
        <family val="2"/>
      </rPr>
      <t xml:space="preserve">Sponsoring </t>
    </r>
    <r>
      <rPr>
        <sz val="12"/>
        <color theme="1" tint="0.249977111117893"/>
        <rFont val="Arial"/>
        <family val="2"/>
      </rPr>
      <t xml:space="preserve">
- mit Gegenleistung (z.B. Stand)</t>
    </r>
  </si>
  <si>
    <t>3130 0 00000 - Dienstleistungen Dritter, extern</t>
  </si>
  <si>
    <t>4636 0 00000 - Beiträge von privaten Organisationen ohne Erwerbszweck</t>
  </si>
  <si>
    <t xml:space="preserve">4630 0 96002 - Beiträge vom Bund, Projektbeiträge
</t>
  </si>
  <si>
    <t>4638 0 00000 - Beiträge aus dem Ausland</t>
  </si>
  <si>
    <t>4630 0 96002 - Beiträge vom Bund, Projektbeiträge</t>
  </si>
  <si>
    <t>4240 0 00000 - Benützungsgebühren, Dienstleistungen</t>
  </si>
  <si>
    <t>4919 0 00000 - Übrige Dienstleistungen, Vergütung an Amtsstellen</t>
  </si>
  <si>
    <t xml:space="preserve">4240 0 00000 - Benützungsgebühren, Dienstleistungen
</t>
  </si>
  <si>
    <t xml:space="preserve">4231 0 00000 - Kursgelder
</t>
  </si>
  <si>
    <t xml:space="preserve">4915 0 00000 - Interne Aus- und Weiterbildung, Seminare, Lehrgänge
</t>
  </si>
  <si>
    <t>4390 0 00000 - Übriger Ertrag</t>
  </si>
  <si>
    <t>4250 0 00000 - Verkäufe</t>
  </si>
  <si>
    <t>4909 0 00000 - Übriges Material</t>
  </si>
  <si>
    <t>Name und Unterschrift mat. / form. Prüfer/in</t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</si>
  <si>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SNF (mit Zusprache)</t>
    </r>
  </si>
  <si>
    <t>Mitgliederbeiträge</t>
  </si>
  <si>
    <t>Mitgliederbeiträge Verbandsmitgliedschaften, SVEM, BME</t>
  </si>
  <si>
    <t>Aus- und Weiterbildung</t>
  </si>
  <si>
    <t>Aus- und Weiterbildung
Kurse, Schule, Seminare für UZH-Angehörige
Teilnahme an Kongresse
Tagungen und Workshops mit dem Ziel von Wissenstransfer</t>
  </si>
  <si>
    <t>3090 0 00000 - Aus- und Weiterbildung des Personals</t>
  </si>
  <si>
    <t>Bank: PLZ, Ort, Land</t>
  </si>
  <si>
    <t>Bank: Strasse</t>
  </si>
  <si>
    <r>
      <t xml:space="preserve">Zahlungsgrund / Erklärung
</t>
    </r>
    <r>
      <rPr>
        <sz val="11"/>
        <color theme="1" tint="0.249977111117893"/>
        <rFont val="Arial Narrow"/>
        <family val="2"/>
      </rPr>
      <t>(z.B. Geschäftszweck)</t>
    </r>
  </si>
  <si>
    <t>South African Rand</t>
  </si>
  <si>
    <t>Text für Zahlungsempfänger/in</t>
  </si>
  <si>
    <t>*** BITTE IMMER ZAHLUNGSGRUNDLAGE / ORIGINALBELEGE EINREICHEN ***</t>
  </si>
  <si>
    <r>
      <t xml:space="preserve">Kontoinhaber/in </t>
    </r>
    <r>
      <rPr>
        <sz val="11"/>
        <color theme="1" tint="0.249977111117893"/>
        <rFont val="Arial"/>
        <family val="2"/>
      </rPr>
      <t xml:space="preserve"> Voller Name</t>
    </r>
  </si>
  <si>
    <t>w</t>
  </si>
  <si>
    <t>Preisgelder</t>
  </si>
  <si>
    <t xml:space="preserve">Personalbeschaffung, Inserate, Reisespesen für Anstellungsgespräche </t>
  </si>
  <si>
    <t>Personalbeschaffung</t>
  </si>
  <si>
    <t>Weitere Angaben zum Namen</t>
  </si>
  <si>
    <r>
      <rPr>
        <b/>
        <sz val="12"/>
        <color theme="1" tint="0.249977111117893"/>
        <rFont val="Arial"/>
        <family val="2"/>
      </rPr>
      <t>Forschungsbeitrag / Forschungsauftrag</t>
    </r>
    <r>
      <rPr>
        <sz val="12"/>
        <color theme="1" tint="0.249977111117893"/>
        <rFont val="Arial"/>
        <family val="2"/>
      </rPr>
      <t xml:space="preserve">
- Rückzahlung Projektbeiträge an SNF</t>
    </r>
  </si>
  <si>
    <t>Tranchenzahlungen an SNF-Partnerprojekte</t>
  </si>
  <si>
    <t>Tranchenzahlungen</t>
  </si>
  <si>
    <t>Tranchenzahlungen von SNF-Projekten an Partner anderer Bildungsinstitutionen in der Schweiz und im Ausland. Über dieses Konto dürften nur Zahlungen verbucht werden, mit welchen Tranchen des SNF-Beitrages an beteiligte Forschungspartner bezahlt werden. Diese wiederum müssen gemäss SNF-Regelung jährlich einen finanziellen Bericht über die Verwendung der Tranchen an den Hauptgesuchsteller einreichen.</t>
  </si>
  <si>
    <t>3701 0 00000 - Durchlaufende Beiträge an Kantone und Konkordate</t>
  </si>
  <si>
    <t>Kostenbeiträge an öffentliche Unternehmungen</t>
  </si>
  <si>
    <t>Kostenbeiträge an private Unternehmungen</t>
  </si>
  <si>
    <t>Kostenbeiträge an private Organisationen ohne Erwerbszweck</t>
  </si>
  <si>
    <t>Kostenbeiträge</t>
  </si>
  <si>
    <t>Lizenzauszahlung an Erfinder</t>
  </si>
  <si>
    <t>Lizenzauszahlungen</t>
  </si>
  <si>
    <r>
      <rPr>
        <b/>
        <sz val="12"/>
        <color theme="1" tint="0.249977111117893"/>
        <rFont val="Arial"/>
        <family val="2"/>
      </rPr>
      <t>Achtung:
D</t>
    </r>
    <r>
      <rPr>
        <sz val="12"/>
        <color theme="1" tint="0.249977111117893"/>
        <rFont val="Arial"/>
        <family val="2"/>
      </rPr>
      <t>ie Ausrichtung eines Kongresses wird nicht über diese Konto verbucht sondern auf das Konto 322300 (Spesenformular).</t>
    </r>
  </si>
  <si>
    <t>Es handelt sich um Zahlungen an private  Unternehmungen ohne direkte Gegenleistung (Unterstützung).</t>
  </si>
  <si>
    <r>
      <t xml:space="preserve">Es handelt sich um Zahlungen an öffentliche Unternehmungen ohne direkte Gegenleistung (Unterstützung).
</t>
    </r>
    <r>
      <rPr>
        <b/>
        <sz val="12"/>
        <color theme="1" tint="0.249977111117893"/>
        <rFont val="Arial"/>
        <family val="2"/>
      </rPr>
      <t>Achtung:</t>
    </r>
    <r>
      <rPr>
        <sz val="12"/>
        <color theme="1" tint="0.249977111117893"/>
        <rFont val="Arial"/>
        <family val="2"/>
      </rPr>
      <t xml:space="preserve"> 
Beiträge aus Zusammenarbeitsverträgen (einfache Gesellschaften) sind als Dienstleistungsaufwand (Konto 321990) zu verbuchen.</t>
    </r>
  </si>
  <si>
    <t>Institut</t>
  </si>
  <si>
    <t>Adresse</t>
  </si>
  <si>
    <t>VSAO Zahlungen</t>
  </si>
  <si>
    <t>ACHTUNG: Nur buchhaltungsintern nutzen!</t>
  </si>
  <si>
    <t>Debitoren Rückzahlungen</t>
  </si>
  <si>
    <t>Debitoren Rückzahlungen ZZM</t>
  </si>
  <si>
    <t>Debitoren Rückzahlungen IMM</t>
  </si>
  <si>
    <t>Rückzahlung Debitoren</t>
  </si>
  <si>
    <t>Debitoren Rückzahlungen IRM</t>
  </si>
  <si>
    <t>Konto</t>
  </si>
  <si>
    <t>Kontobezeichnung</t>
  </si>
  <si>
    <t>Kategorie2</t>
  </si>
  <si>
    <t>Optional</t>
  </si>
  <si>
    <r>
      <t>Auszahlungswährung</t>
    </r>
    <r>
      <rPr>
        <sz val="11"/>
        <color theme="1" tint="0.249977111117893"/>
        <rFont val="Arial Narrow"/>
        <family val="2"/>
      </rPr>
      <t xml:space="preserve"> (bitte auswählen)</t>
    </r>
  </si>
  <si>
    <t>Betrag</t>
  </si>
  <si>
    <t>Miete Liegenschaften dezentrale Einheiten</t>
  </si>
  <si>
    <t>Fachliteratur</t>
  </si>
  <si>
    <t>Vorauszahlungen für kleine Verlage</t>
  </si>
  <si>
    <t>Tiere, Tierhaltungskosten, Pflegematerial</t>
  </si>
  <si>
    <t>Tierhaltungskosten</t>
  </si>
  <si>
    <t>Übriges Betriebs- und Verbrauchsmaterial</t>
  </si>
  <si>
    <t>Übriges Betriebsmaterial</t>
  </si>
  <si>
    <t>Labor- und Forschungsmaterial</t>
  </si>
  <si>
    <t>IT-Betriebs- und Verbrauchsmaterial</t>
  </si>
  <si>
    <t>IT-Betriebsmaterial</t>
  </si>
  <si>
    <t>Gebühren, Bewilligungen, Abgaben</t>
  </si>
  <si>
    <t>Gebühren und Abgaben</t>
  </si>
  <si>
    <t>Depot ZZM</t>
  </si>
  <si>
    <t>Kontokorrent ASVZ (Personal UZH)</t>
  </si>
  <si>
    <t>Kontokorrent Solidaritätsabzug ausl. Studierende</t>
  </si>
  <si>
    <t>Kontokorrent Solidaritätsabzug ausländische Studierende</t>
  </si>
  <si>
    <t>Debitoren Rückzahlungen IMV</t>
  </si>
  <si>
    <t>Rückzahlung Debitoren IRM</t>
  </si>
  <si>
    <t>Rückzahlung Debitoren IMV</t>
  </si>
  <si>
    <t>Mieten/ Benützungskosten Anlagen/ Fahrzeuge</t>
  </si>
  <si>
    <t>Mieten/ Benützung Anlagen/ Fahrzeuge</t>
  </si>
  <si>
    <t>Dienstleistungen</t>
  </si>
  <si>
    <t xml:space="preserve">Sachversicherungen, Probandenzahlungen, Betreibungskosten, Gebühren für Auskünfte </t>
  </si>
  <si>
    <t>ESKAS Stipendien</t>
  </si>
  <si>
    <t>Durchlaufende Beiträge ESKAS</t>
  </si>
  <si>
    <t>account holder's name</t>
  </si>
  <si>
    <t>your address: street and no.</t>
  </si>
  <si>
    <t>postal code and city</t>
  </si>
  <si>
    <t>bank: name</t>
  </si>
  <si>
    <t>bank: street</t>
  </si>
  <si>
    <t>bank: postal code, city, country</t>
  </si>
  <si>
    <t>mandatory</t>
  </si>
  <si>
    <t>Mira Jovanovic</t>
  </si>
  <si>
    <t>Institut für Banking und Finance</t>
  </si>
  <si>
    <t>Plattenstr. 14, 8032 Zürich</t>
  </si>
  <si>
    <t>purpose - booking text</t>
  </si>
  <si>
    <t>Benjamin Wilding</t>
  </si>
  <si>
    <t>G-32100-03-01</t>
  </si>
  <si>
    <t>Sarah Wikus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</si>
</sst>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d/mm/yy;@"/>
    <numFmt numFmtId="165" formatCode="###,###"/>
    <numFmt numFmtId="166" formatCode="#,##0.00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2060"/>
      <name val="Arial Narrow"/>
      <family val="2"/>
    </font>
    <font>
      <sz val="10"/>
      <color theme="0" tint="-0.499984740745262"/>
      <name val="Arial"/>
      <family val="2"/>
    </font>
    <font>
      <sz val="11"/>
      <color rgb="FF002060"/>
      <name val="Arial"/>
      <family val="2"/>
    </font>
    <font>
      <sz val="11"/>
      <color theme="0"/>
      <name val="Arial"/>
      <family val="2"/>
    </font>
    <font>
      <u/>
      <sz val="12.1"/>
      <color theme="10"/>
      <name val="Calibri"/>
      <family val="2"/>
    </font>
    <font>
      <sz val="11"/>
      <color theme="1" tint="0.34998626667073579"/>
      <name val="Arial"/>
      <family val="2"/>
    </font>
    <font>
      <sz val="11"/>
      <color rgb="FFFF0000"/>
      <name val="Arial Narrow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Arial Narrow"/>
      <family val="2"/>
    </font>
    <font>
      <b/>
      <sz val="11"/>
      <color theme="1" tint="0.249977111117893"/>
      <name val="Arial Narrow"/>
      <family val="2"/>
    </font>
    <font>
      <u/>
      <sz val="5"/>
      <color theme="10"/>
      <name val="Calibri"/>
      <family val="2"/>
    </font>
    <font>
      <sz val="10"/>
      <color theme="1" tint="0.249977111117893"/>
      <name val="Arial"/>
      <family val="2"/>
    </font>
    <font>
      <b/>
      <sz val="13"/>
      <color theme="1" tint="0.249977111117893"/>
      <name val="Arial Narrow"/>
      <family val="2"/>
    </font>
    <font>
      <b/>
      <sz val="20"/>
      <color theme="1" tint="0.249977111117893"/>
      <name val="Arial Narrow"/>
      <family val="2"/>
    </font>
    <font>
      <b/>
      <sz val="2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0"/>
      <name val="Arial"/>
      <family val="2"/>
    </font>
    <font>
      <sz val="14"/>
      <color rgb="FF002060"/>
      <name val="Arial"/>
      <family val="2"/>
    </font>
    <font>
      <i/>
      <sz val="11"/>
      <color theme="0"/>
      <name val="Arial"/>
      <family val="2"/>
    </font>
    <font>
      <u/>
      <sz val="10"/>
      <color theme="11"/>
      <name val="Arial"/>
      <family val="2"/>
    </font>
    <font>
      <b/>
      <sz val="13"/>
      <color theme="1" tint="0.249977111117893"/>
      <name val="Arial"/>
      <family val="2"/>
    </font>
    <font>
      <sz val="10"/>
      <color theme="1" tint="0.249977111117893"/>
      <name val="Arial Narrow"/>
      <family val="2"/>
    </font>
    <font>
      <b/>
      <sz val="10"/>
      <color theme="1" tint="0.249977111117893"/>
      <name val="Arial Narrow"/>
      <family val="2"/>
    </font>
    <font>
      <sz val="11"/>
      <name val="Arial Narrow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2"/>
      <color rgb="FF002060"/>
      <name val="Arial"/>
      <family val="2"/>
    </font>
    <font>
      <sz val="12"/>
      <color theme="1"/>
      <name val="+mj-lt"/>
    </font>
    <font>
      <sz val="12"/>
      <color theme="1" tint="0.249977111117893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180">
        <stop position="0">
          <color rgb="FFFFFF99"/>
        </stop>
        <stop position="1">
          <color theme="4"/>
        </stop>
      </gradient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8">
    <xf numFmtId="0" fontId="0" fillId="0" borderId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2" borderId="0">
      <alignment horizontal="center" vertical="center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78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1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4" fontId="14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4" fontId="15" fillId="0" borderId="0" xfId="0" applyNumberFormat="1" applyFont="1" applyAlignment="1" applyProtection="1">
      <alignment vertical="center"/>
    </xf>
    <xf numFmtId="0" fontId="18" fillId="0" borderId="0" xfId="0" applyFont="1" applyAlignment="1">
      <alignment horizontal="right"/>
    </xf>
    <xf numFmtId="0" fontId="18" fillId="0" borderId="0" xfId="1" applyFont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8" fillId="0" borderId="0" xfId="0" applyFont="1"/>
    <xf numFmtId="0" fontId="14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left" vertical="center"/>
    </xf>
    <xf numFmtId="0" fontId="24" fillId="0" borderId="0" xfId="3" applyFont="1" applyFill="1" applyAlignment="1">
      <alignment horizontal="center" vertical="center" wrapText="1"/>
    </xf>
    <xf numFmtId="0" fontId="24" fillId="0" borderId="0" xfId="3" applyFont="1" applyAlignment="1">
      <alignment vertical="center" wrapText="1"/>
    </xf>
    <xf numFmtId="1" fontId="25" fillId="0" borderId="0" xfId="0" applyNumberFormat="1" applyFont="1" applyAlignment="1" applyProtection="1">
      <alignment horizontal="center" vertical="center" wrapText="1"/>
    </xf>
    <xf numFmtId="0" fontId="18" fillId="0" borderId="4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1" fontId="13" fillId="0" borderId="8" xfId="0" applyNumberFormat="1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center" vertical="center"/>
    </xf>
    <xf numFmtId="1" fontId="13" fillId="0" borderId="8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1" fontId="11" fillId="0" borderId="0" xfId="0" applyNumberFormat="1" applyFont="1" applyBorder="1" applyAlignment="1" applyProtection="1">
      <alignment horizontal="left" vertical="center"/>
    </xf>
    <xf numFmtId="1" fontId="11" fillId="0" borderId="1" xfId="0" applyNumberFormat="1" applyFont="1" applyBorder="1" applyAlignment="1" applyProtection="1">
      <alignment horizontal="left" vertical="center"/>
    </xf>
    <xf numFmtId="0" fontId="28" fillId="0" borderId="0" xfId="0" applyFont="1"/>
    <xf numFmtId="0" fontId="29" fillId="0" borderId="0" xfId="0" applyFont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/>
    </xf>
    <xf numFmtId="0" fontId="18" fillId="0" borderId="0" xfId="0" applyFont="1" applyAlignment="1"/>
    <xf numFmtId="0" fontId="6" fillId="0" borderId="0" xfId="0" applyFont="1"/>
    <xf numFmtId="0" fontId="30" fillId="0" borderId="0" xfId="0" applyFont="1"/>
    <xf numFmtId="0" fontId="5" fillId="0" borderId="0" xfId="7" applyAlignment="1">
      <alignment vertical="center"/>
    </xf>
    <xf numFmtId="0" fontId="18" fillId="0" borderId="0" xfId="7" applyFont="1" applyAlignment="1">
      <alignment horizontal="right" vertical="center"/>
    </xf>
    <xf numFmtId="0" fontId="5" fillId="0" borderId="0" xfId="7"/>
    <xf numFmtId="0" fontId="18" fillId="0" borderId="0" xfId="7" applyFont="1" applyAlignment="1">
      <alignment horizontal="right"/>
    </xf>
    <xf numFmtId="164" fontId="14" fillId="3" borderId="12" xfId="0" applyNumberFormat="1" applyFont="1" applyFill="1" applyBorder="1" applyAlignment="1" applyProtection="1">
      <alignment horizontal="center" vertical="center"/>
      <protection locked="0"/>
    </xf>
    <xf numFmtId="4" fontId="14" fillId="3" borderId="12" xfId="0" applyNumberFormat="1" applyFont="1" applyFill="1" applyBorder="1" applyAlignment="1" applyProtection="1">
      <alignment vertical="center"/>
      <protection locked="0"/>
    </xf>
    <xf numFmtId="4" fontId="14" fillId="0" borderId="12" xfId="0" applyNumberFormat="1" applyFont="1" applyFill="1" applyBorder="1" applyAlignment="1" applyProtection="1">
      <alignment horizontal="right" vertical="center"/>
    </xf>
    <xf numFmtId="0" fontId="32" fillId="0" borderId="0" xfId="15" applyFont="1" applyFill="1" applyBorder="1" applyAlignment="1">
      <alignment wrapText="1"/>
    </xf>
    <xf numFmtId="0" fontId="24" fillId="0" borderId="0" xfId="3" applyFont="1" applyFill="1" applyAlignment="1" applyProtection="1">
      <alignment vertical="center" wrapText="1"/>
    </xf>
    <xf numFmtId="0" fontId="24" fillId="0" borderId="0" xfId="3" applyFont="1" applyFill="1" applyAlignment="1" applyProtection="1">
      <alignment horizontal="center" vertical="center" wrapText="1"/>
    </xf>
    <xf numFmtId="0" fontId="33" fillId="0" borderId="0" xfId="0" applyFont="1" applyAlignment="1">
      <alignment horizontal="left" indent="2" readingOrder="1"/>
    </xf>
    <xf numFmtId="0" fontId="6" fillId="0" borderId="0" xfId="0" applyFont="1" applyAlignment="1">
      <alignment horizontal="left" vertical="center"/>
    </xf>
    <xf numFmtId="0" fontId="34" fillId="0" borderId="0" xfId="0" applyFont="1" applyAlignment="1">
      <alignment horizontal="left" indent="2" readingOrder="1"/>
    </xf>
    <xf numFmtId="0" fontId="7" fillId="3" borderId="12" xfId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0" applyNumberFormat="1" applyFont="1" applyAlignment="1" applyProtection="1">
      <alignment horizontal="center" vertical="center"/>
    </xf>
    <xf numFmtId="0" fontId="14" fillId="3" borderId="12" xfId="0" applyNumberFormat="1" applyFont="1" applyFill="1" applyBorder="1" applyAlignment="1" applyProtection="1">
      <alignment horizontal="center" vertical="center"/>
      <protection locked="0"/>
    </xf>
    <xf numFmtId="166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2" fontId="13" fillId="0" borderId="11" xfId="0" applyNumberFormat="1" applyFont="1" applyBorder="1" applyAlignment="1" applyProtection="1">
      <alignment horizontal="center" vertical="center"/>
    </xf>
    <xf numFmtId="0" fontId="35" fillId="0" borderId="0" xfId="3" applyFont="1" applyFill="1" applyAlignment="1">
      <alignment horizontal="left" vertical="center" wrapText="1"/>
    </xf>
    <xf numFmtId="0" fontId="35" fillId="0" borderId="0" xfId="3" applyFont="1" applyAlignment="1">
      <alignment vertical="center" wrapText="1"/>
    </xf>
    <xf numFmtId="0" fontId="24" fillId="0" borderId="0" xfId="3" applyFont="1" applyFill="1" applyAlignment="1" applyProtection="1">
      <alignment horizontal="center" vertical="center" wrapText="1"/>
      <protection locked="0"/>
    </xf>
    <xf numFmtId="0" fontId="31" fillId="0" borderId="0" xfId="15" applyFont="1" applyFill="1" applyBorder="1" applyAlignment="1">
      <alignment horizontal="center" wrapText="1"/>
    </xf>
    <xf numFmtId="1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7" fillId="0" borderId="16" xfId="1" applyFont="1" applyBorder="1" applyAlignment="1" applyProtection="1">
      <alignment vertical="center" wrapText="1"/>
    </xf>
    <xf numFmtId="0" fontId="7" fillId="0" borderId="17" xfId="1" applyFont="1" applyBorder="1" applyAlignment="1" applyProtection="1">
      <alignment vertical="center" wrapText="1"/>
    </xf>
    <xf numFmtId="0" fontId="14" fillId="3" borderId="14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7" fillId="3" borderId="19" xfId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1" fontId="11" fillId="0" borderId="3" xfId="0" applyNumberFormat="1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center" vertical="center"/>
    </xf>
    <xf numFmtId="0" fontId="0" fillId="0" borderId="1" xfId="0" applyBorder="1"/>
    <xf numFmtId="0" fontId="18" fillId="0" borderId="1" xfId="0" applyFont="1" applyBorder="1" applyAlignment="1">
      <alignment horizontal="right"/>
    </xf>
    <xf numFmtId="0" fontId="0" fillId="0" borderId="2" xfId="0" applyBorder="1"/>
    <xf numFmtId="0" fontId="14" fillId="0" borderId="5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left" vertical="center"/>
    </xf>
    <xf numFmtId="0" fontId="0" fillId="0" borderId="3" xfId="0" applyBorder="1" applyAlignment="1">
      <alignment horizontal="left"/>
    </xf>
    <xf numFmtId="0" fontId="8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14" fillId="0" borderId="1" xfId="0" applyFont="1" applyBorder="1"/>
    <xf numFmtId="0" fontId="18" fillId="0" borderId="1" xfId="0" applyFont="1" applyBorder="1"/>
    <xf numFmtId="0" fontId="14" fillId="0" borderId="2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14" fillId="0" borderId="3" xfId="0" applyFont="1" applyBorder="1"/>
    <xf numFmtId="0" fontId="18" fillId="0" borderId="3" xfId="0" applyFont="1" applyBorder="1"/>
    <xf numFmtId="0" fontId="14" fillId="0" borderId="4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center"/>
      <protection locked="0"/>
    </xf>
    <xf numFmtId="14" fontId="14" fillId="0" borderId="6" xfId="0" applyNumberFormat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horizontal="right" vertical="center"/>
    </xf>
    <xf numFmtId="14" fontId="14" fillId="0" borderId="22" xfId="0" applyNumberFormat="1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1" xfId="2" applyNumberFormat="1" applyFont="1" applyFill="1" applyBorder="1" applyAlignment="1" applyProtection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right" vertical="top" wrapText="1"/>
    </xf>
    <xf numFmtId="0" fontId="16" fillId="0" borderId="5" xfId="0" applyFont="1" applyFill="1" applyBorder="1" applyAlignment="1" applyProtection="1">
      <alignment horizontal="center" vertical="top" wrapText="1"/>
    </xf>
    <xf numFmtId="0" fontId="19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/>
    <xf numFmtId="0" fontId="16" fillId="0" borderId="3" xfId="0" applyNumberFormat="1" applyFont="1" applyFill="1" applyBorder="1" applyAlignment="1" applyProtection="1">
      <alignment vertical="top" wrapText="1"/>
    </xf>
    <xf numFmtId="0" fontId="27" fillId="0" borderId="7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right" vertical="center"/>
    </xf>
    <xf numFmtId="4" fontId="19" fillId="0" borderId="9" xfId="0" applyNumberFormat="1" applyFont="1" applyFill="1" applyBorder="1" applyAlignment="1" applyProtection="1">
      <alignment horizontal="center" vertical="center"/>
    </xf>
    <xf numFmtId="1" fontId="14" fillId="0" borderId="14" xfId="0" applyNumberFormat="1" applyFont="1" applyFill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center" vertical="center"/>
    </xf>
    <xf numFmtId="164" fontId="14" fillId="3" borderId="34" xfId="0" applyNumberFormat="1" applyFont="1" applyFill="1" applyBorder="1" applyAlignment="1" applyProtection="1">
      <alignment horizontal="center" vertical="center"/>
      <protection locked="0"/>
    </xf>
    <xf numFmtId="1" fontId="14" fillId="0" borderId="35" xfId="0" applyNumberFormat="1" applyFont="1" applyFill="1" applyBorder="1" applyAlignment="1" applyProtection="1">
      <alignment horizontal="left" vertical="center"/>
    </xf>
    <xf numFmtId="0" fontId="14" fillId="3" borderId="35" xfId="0" applyNumberFormat="1" applyFont="1" applyFill="1" applyBorder="1" applyAlignment="1" applyProtection="1">
      <alignment vertical="center"/>
      <protection locked="0"/>
    </xf>
    <xf numFmtId="4" fontId="14" fillId="3" borderId="34" xfId="0" applyNumberFormat="1" applyFont="1" applyFill="1" applyBorder="1" applyAlignment="1" applyProtection="1">
      <alignment vertical="center"/>
      <protection locked="0"/>
    </xf>
    <xf numFmtId="166" fontId="14" fillId="3" borderId="34" xfId="0" applyNumberFormat="1" applyFont="1" applyFill="1" applyBorder="1" applyAlignment="1" applyProtection="1">
      <alignment horizontal="center" vertical="center"/>
      <protection locked="0"/>
    </xf>
    <xf numFmtId="4" fontId="14" fillId="0" borderId="34" xfId="0" applyNumberFormat="1" applyFont="1" applyFill="1" applyBorder="1" applyAlignment="1" applyProtection="1">
      <alignment horizontal="right" vertical="center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</xf>
    <xf numFmtId="164" fontId="14" fillId="3" borderId="40" xfId="0" applyNumberFormat="1" applyFont="1" applyFill="1" applyBorder="1" applyAlignment="1" applyProtection="1">
      <alignment horizontal="center" vertical="center"/>
      <protection locked="0"/>
    </xf>
    <xf numFmtId="1" fontId="14" fillId="0" borderId="41" xfId="0" applyNumberFormat="1" applyFont="1" applyFill="1" applyBorder="1" applyAlignment="1" applyProtection="1">
      <alignment horizontal="left" vertical="center"/>
    </xf>
    <xf numFmtId="0" fontId="14" fillId="3" borderId="41" xfId="0" applyNumberFormat="1" applyFont="1" applyFill="1" applyBorder="1" applyAlignment="1" applyProtection="1">
      <alignment horizontal="left" vertical="center"/>
      <protection locked="0"/>
    </xf>
    <xf numFmtId="4" fontId="14" fillId="3" borderId="40" xfId="0" applyNumberFormat="1" applyFont="1" applyFill="1" applyBorder="1" applyAlignment="1" applyProtection="1">
      <alignment vertical="center"/>
      <protection locked="0"/>
    </xf>
    <xf numFmtId="166" fontId="14" fillId="3" borderId="40" xfId="0" applyNumberFormat="1" applyFont="1" applyFill="1" applyBorder="1" applyAlignment="1" applyProtection="1">
      <alignment horizontal="center" vertical="center"/>
      <protection locked="0"/>
    </xf>
    <xf numFmtId="4" fontId="14" fillId="0" borderId="40" xfId="0" applyNumberFormat="1" applyFont="1" applyFill="1" applyBorder="1" applyAlignment="1" applyProtection="1">
      <alignment horizontal="right" vertical="center"/>
    </xf>
    <xf numFmtId="0" fontId="14" fillId="3" borderId="42" xfId="0" applyFont="1" applyFill="1" applyBorder="1" applyAlignment="1" applyProtection="1">
      <alignment horizontal="center" vertical="center"/>
      <protection locked="0"/>
    </xf>
    <xf numFmtId="165" fontId="35" fillId="0" borderId="0" xfId="1" applyNumberFormat="1" applyFont="1" applyFill="1" applyAlignment="1" applyProtection="1">
      <alignment horizontal="center" vertical="center" wrapText="1"/>
    </xf>
    <xf numFmtId="0" fontId="35" fillId="0" borderId="0" xfId="3" applyFont="1" applyFill="1" applyAlignment="1" applyProtection="1">
      <alignment vertical="center" wrapText="1"/>
    </xf>
    <xf numFmtId="0" fontId="0" fillId="0" borderId="6" xfId="0" applyBorder="1"/>
    <xf numFmtId="0" fontId="0" fillId="0" borderId="22" xfId="0" applyBorder="1"/>
    <xf numFmtId="4" fontId="14" fillId="0" borderId="2" xfId="0" applyNumberFormat="1" applyFont="1" applyBorder="1" applyAlignment="1" applyProtection="1">
      <alignment horizontal="right" vertical="center"/>
    </xf>
    <xf numFmtId="4" fontId="19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right" vertical="center" wrapText="1"/>
    </xf>
    <xf numFmtId="0" fontId="14" fillId="3" borderId="24" xfId="0" applyNumberFormat="1" applyFont="1" applyFill="1" applyBorder="1" applyAlignment="1" applyProtection="1">
      <alignment horizontal="center" vertical="center"/>
      <protection locked="0"/>
    </xf>
    <xf numFmtId="0" fontId="14" fillId="3" borderId="30" xfId="0" applyNumberFormat="1" applyFont="1" applyFill="1" applyBorder="1" applyAlignment="1" applyProtection="1">
      <alignment horizontal="center" vertical="center"/>
      <protection locked="0"/>
    </xf>
    <xf numFmtId="0" fontId="14" fillId="3" borderId="43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44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4" fontId="14" fillId="0" borderId="45" xfId="0" applyNumberFormat="1" applyFont="1" applyFill="1" applyBorder="1" applyAlignment="1" applyProtection="1">
      <alignment horizontal="right" vertical="center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4" fillId="0" borderId="46" xfId="0" applyNumberFormat="1" applyFont="1" applyFill="1" applyBorder="1" applyAlignment="1" applyProtection="1">
      <alignment horizontal="right" vertical="center"/>
    </xf>
    <xf numFmtId="0" fontId="0" fillId="0" borderId="8" xfId="0" applyBorder="1"/>
    <xf numFmtId="0" fontId="36" fillId="0" borderId="0" xfId="0" applyFont="1"/>
    <xf numFmtId="0" fontId="19" fillId="0" borderId="3" xfId="0" applyFont="1" applyFill="1" applyBorder="1" applyAlignment="1" applyProtection="1"/>
    <xf numFmtId="0" fontId="19" fillId="0" borderId="21" xfId="0" applyFont="1" applyFill="1" applyBorder="1" applyAlignment="1" applyProtection="1"/>
    <xf numFmtId="0" fontId="35" fillId="0" borderId="0" xfId="1" applyNumberFormat="1" applyFont="1" applyFill="1" applyBorder="1" applyAlignment="1" applyProtection="1">
      <alignment vertical="center" wrapText="1"/>
    </xf>
    <xf numFmtId="165" fontId="35" fillId="0" borderId="0" xfId="1" applyNumberFormat="1" applyFont="1" applyFill="1" applyBorder="1" applyAlignment="1" applyProtection="1">
      <alignment horizontal="center" vertical="center" wrapText="1"/>
    </xf>
    <xf numFmtId="0" fontId="35" fillId="0" borderId="0" xfId="1" applyNumberFormat="1" applyFont="1" applyFill="1" applyBorder="1" applyAlignment="1" applyProtection="1">
      <alignment horizontal="left" vertical="center" wrapText="1"/>
    </xf>
    <xf numFmtId="0" fontId="22" fillId="0" borderId="0" xfId="1" applyNumberFormat="1" applyFont="1" applyFill="1" applyBorder="1" applyAlignment="1" applyProtection="1">
      <alignment horizontal="left" vertical="center" wrapText="1"/>
    </xf>
    <xf numFmtId="0" fontId="35" fillId="0" borderId="0" xfId="1" applyNumberFormat="1" applyFont="1" applyFill="1" applyAlignment="1" applyProtection="1">
      <alignment vertical="center" wrapText="1"/>
    </xf>
    <xf numFmtId="0" fontId="22" fillId="0" borderId="0" xfId="3" applyFont="1" applyFill="1" applyAlignment="1" applyProtection="1">
      <alignment vertical="center" wrapText="1"/>
    </xf>
    <xf numFmtId="0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23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/>
      <protection locked="0"/>
    </xf>
    <xf numFmtId="49" fontId="14" fillId="3" borderId="13" xfId="1" applyNumberFormat="1" applyFont="1" applyFill="1" applyBorder="1" applyAlignment="1" applyProtection="1">
      <alignment horizontal="left" vertical="center" wrapText="1"/>
      <protection locked="0"/>
    </xf>
    <xf numFmtId="49" fontId="14" fillId="3" borderId="14" xfId="1" applyNumberFormat="1" applyFont="1" applyFill="1" applyBorder="1" applyAlignment="1" applyProtection="1">
      <alignment horizontal="left" vertical="center" wrapText="1"/>
      <protection locked="0"/>
    </xf>
    <xf numFmtId="49" fontId="14" fillId="3" borderId="25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14" fillId="3" borderId="24" xfId="0" applyFont="1" applyFill="1" applyBorder="1" applyAlignment="1" applyProtection="1">
      <alignment horizontal="left" vertical="center"/>
      <protection locked="0"/>
    </xf>
    <xf numFmtId="1" fontId="14" fillId="0" borderId="31" xfId="0" applyNumberFormat="1" applyFont="1" applyFill="1" applyBorder="1" applyAlignment="1" applyProtection="1">
      <alignment horizontal="left" vertical="center"/>
    </xf>
    <xf numFmtId="1" fontId="14" fillId="0" borderId="1" xfId="0" applyNumberFormat="1" applyFont="1" applyFill="1" applyBorder="1" applyAlignment="1" applyProtection="1">
      <alignment horizontal="left" vertical="center"/>
    </xf>
    <xf numFmtId="1" fontId="14" fillId="0" borderId="23" xfId="0" applyNumberFormat="1" applyFont="1" applyFill="1" applyBorder="1" applyAlignment="1" applyProtection="1">
      <alignment horizontal="left" vertical="center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</xf>
    <xf numFmtId="49" fontId="14" fillId="3" borderId="16" xfId="0" applyNumberFormat="1" applyFont="1" applyFill="1" applyBorder="1" applyAlignment="1" applyProtection="1">
      <alignment horizontal="left" vertical="center"/>
      <protection locked="0"/>
    </xf>
    <xf numFmtId="49" fontId="14" fillId="3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center" vertical="top" wrapText="1"/>
    </xf>
    <xf numFmtId="0" fontId="16" fillId="0" borderId="6" xfId="0" applyFont="1" applyFill="1" applyBorder="1" applyAlignment="1" applyProtection="1">
      <alignment horizontal="center" vertical="top" wrapText="1"/>
    </xf>
    <xf numFmtId="0" fontId="16" fillId="0" borderId="22" xfId="0" applyFont="1" applyFill="1" applyBorder="1" applyAlignment="1" applyProtection="1">
      <alignment horizontal="center" vertical="top" wrapText="1"/>
    </xf>
    <xf numFmtId="0" fontId="17" fillId="0" borderId="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2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49" fontId="14" fillId="3" borderId="47" xfId="1" applyNumberFormat="1" applyFont="1" applyFill="1" applyBorder="1" applyAlignment="1" applyProtection="1">
      <alignment horizontal="left" vertical="top" wrapText="1"/>
      <protection locked="0"/>
    </xf>
    <xf numFmtId="49" fontId="14" fillId="3" borderId="18" xfId="1" applyNumberFormat="1" applyFont="1" applyFill="1" applyBorder="1" applyAlignment="1" applyProtection="1">
      <alignment horizontal="left" vertical="top" wrapText="1"/>
      <protection locked="0"/>
    </xf>
    <xf numFmtId="49" fontId="14" fillId="3" borderId="26" xfId="1" applyNumberFormat="1" applyFont="1" applyFill="1" applyBorder="1" applyAlignment="1" applyProtection="1">
      <alignment horizontal="left" vertical="top" wrapText="1"/>
      <protection locked="0"/>
    </xf>
    <xf numFmtId="49" fontId="14" fillId="3" borderId="14" xfId="1" applyNumberFormat="1" applyFont="1" applyFill="1" applyBorder="1" applyAlignment="1" applyProtection="1">
      <alignment horizontal="left" vertical="top" wrapText="1"/>
      <protection locked="0"/>
    </xf>
    <xf numFmtId="49" fontId="14" fillId="3" borderId="25" xfId="1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</xf>
    <xf numFmtId="0" fontId="14" fillId="3" borderId="0" xfId="0" applyFont="1" applyFill="1" applyAlignment="1" applyProtection="1">
      <alignment horizontal="left" wrapText="1"/>
      <protection locked="0"/>
    </xf>
    <xf numFmtId="49" fontId="14" fillId="3" borderId="32" xfId="1" applyNumberFormat="1" applyFont="1" applyFill="1" applyBorder="1" applyAlignment="1" applyProtection="1">
      <alignment horizontal="left" vertical="center" wrapText="1"/>
      <protection locked="0"/>
    </xf>
    <xf numFmtId="49" fontId="14" fillId="3" borderId="3" xfId="1" applyNumberFormat="1" applyFont="1" applyFill="1" applyBorder="1" applyAlignment="1" applyProtection="1">
      <alignment horizontal="left" vertical="center" wrapText="1"/>
      <protection locked="0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14" fillId="3" borderId="31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32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22" xfId="0" applyFont="1" applyFill="1" applyBorder="1" applyAlignment="1" applyProtection="1">
      <alignment horizontal="left" vertical="center"/>
      <protection locked="0"/>
    </xf>
    <xf numFmtId="0" fontId="14" fillId="3" borderId="16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left" vertical="center"/>
    </xf>
    <xf numFmtId="49" fontId="14" fillId="3" borderId="27" xfId="1" applyNumberFormat="1" applyFont="1" applyFill="1" applyBorder="1" applyAlignment="1" applyProtection="1">
      <alignment horizontal="left" vertical="center" wrapText="1"/>
      <protection locked="0"/>
    </xf>
    <xf numFmtId="49" fontId="14" fillId="3" borderId="28" xfId="1" applyNumberFormat="1" applyFont="1" applyFill="1" applyBorder="1" applyAlignment="1" applyProtection="1">
      <alignment horizontal="left" vertical="center" wrapText="1"/>
      <protection locked="0"/>
    </xf>
    <xf numFmtId="49" fontId="14" fillId="3" borderId="29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</xf>
    <xf numFmtId="4" fontId="22" fillId="0" borderId="8" xfId="0" applyNumberFormat="1" applyFont="1" applyBorder="1" applyAlignment="1" applyProtection="1">
      <alignment horizontal="right" vertical="center"/>
    </xf>
    <xf numFmtId="0" fontId="0" fillId="0" borderId="9" xfId="0" applyBorder="1"/>
    <xf numFmtId="4" fontId="14" fillId="0" borderId="0" xfId="0" applyNumberFormat="1" applyFont="1" applyBorder="1" applyAlignment="1" applyProtection="1">
      <alignment horizontal="right" vertical="center"/>
    </xf>
    <xf numFmtId="0" fontId="0" fillId="0" borderId="6" xfId="0" applyBorder="1"/>
    <xf numFmtId="4" fontId="14" fillId="0" borderId="3" xfId="0" applyNumberFormat="1" applyFont="1" applyBorder="1" applyAlignment="1" applyProtection="1">
      <alignment horizontal="right" vertical="center"/>
    </xf>
    <xf numFmtId="0" fontId="0" fillId="0" borderId="22" xfId="0" applyBorder="1"/>
    <xf numFmtId="0" fontId="14" fillId="0" borderId="0" xfId="0" applyFont="1" applyAlignment="1" applyProtection="1">
      <alignment horizontal="left" vertical="center"/>
    </xf>
    <xf numFmtId="4" fontId="14" fillId="0" borderId="1" xfId="0" applyNumberFormat="1" applyFont="1" applyBorder="1" applyAlignment="1" applyProtection="1">
      <alignment horizontal="right" vertical="center"/>
    </xf>
    <xf numFmtId="4" fontId="14" fillId="0" borderId="2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righ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/>
      <protection locked="0"/>
    </xf>
    <xf numFmtId="4" fontId="19" fillId="0" borderId="8" xfId="0" applyNumberFormat="1" applyFont="1" applyFill="1" applyBorder="1" applyAlignment="1" applyProtection="1">
      <alignment horizontal="right" vertical="center"/>
    </xf>
  </cellXfs>
  <cellStyles count="18">
    <cellStyle name="Besuchter Hyperlink" xfId="5" builtinId="9" hidden="1"/>
    <cellStyle name="Besuchter Hyperlink" xfId="6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Comma 2" xfId="8"/>
    <cellStyle name="Link" xfId="2" builtinId="8"/>
    <cellStyle name="Normal 2" xfId="1"/>
    <cellStyle name="Normal 3" xfId="3"/>
    <cellStyle name="Normal 3 2" xfId="7"/>
    <cellStyle name="Normal 3 3" xfId="15"/>
    <cellStyle name="Normal 4" xfId="16"/>
    <cellStyle name="Normal 5" xfId="17"/>
    <cellStyle name="Standard" xfId="0" builtinId="0"/>
    <cellStyle name="Standard 2" xfId="14"/>
    <cellStyle name="Style 1" xfId="4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numFmt numFmtId="165" formatCode="###,###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4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C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7CE"/>
      <color rgb="FFFCC7CE"/>
      <color rgb="FFFCC0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2" displayName="Table12" ref="A1:F54" totalsRowShown="0" headerRowDxfId="11" dataDxfId="10">
  <sortState ref="A2:E35">
    <sortCondition ref="B2:B35"/>
  </sortState>
  <tableColumns count="6">
    <tableColumn id="1" name="Kategorie" dataDxfId="9" dataCellStyle="Normal 2"/>
    <tableColumn id="2" name="Konto Nummer" dataDxfId="8" dataCellStyle="Normal 2"/>
    <tableColumn id="6" name="Kategorie2" dataDxfId="7" dataCellStyle="Normal 2"/>
    <tableColumn id="3" name="Beschreibung" dataDxfId="6"/>
    <tableColumn id="4" name="Kontierungsrichtlinien" dataDxfId="5"/>
    <tableColumn id="5" name="SAP Konto Konzern" dataDxfId="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Table23" displayName="Table23" ref="B1:C164" totalsRowShown="0" headerRowDxfId="3" dataDxfId="2">
  <tableColumns count="2">
    <tableColumn id="1" name=" ISO" dataDxfId="1"/>
    <tableColumn id="2" name=" NAME DER WÄHRUNG (Land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en.ch/waehrungsrechn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135"/>
  <sheetViews>
    <sheetView showGridLines="0" showZeros="0" tabSelected="1" view="pageLayout" topLeftCell="A2" workbookViewId="0">
      <selection activeCell="K32" sqref="K32"/>
    </sheetView>
  </sheetViews>
  <sheetFormatPr baseColWidth="10" defaultColWidth="11.28515625" defaultRowHeight="12.75" outlineLevelRow="1"/>
  <cols>
    <col min="1" max="1" width="3.140625" customWidth="1"/>
    <col min="2" max="2" width="10.140625" customWidth="1"/>
    <col min="3" max="3" width="25.85546875" hidden="1" customWidth="1"/>
    <col min="4" max="4" width="8.28515625" style="78" customWidth="1"/>
    <col min="5" max="5" width="11.42578125" hidden="1" customWidth="1"/>
    <col min="6" max="6" width="11.42578125" customWidth="1"/>
    <col min="7" max="7" width="5.7109375" customWidth="1"/>
    <col min="8" max="8" width="12" customWidth="1"/>
    <col min="9" max="9" width="6.42578125" customWidth="1"/>
    <col min="10" max="10" width="6.85546875" customWidth="1"/>
    <col min="11" max="11" width="8.85546875" customWidth="1"/>
    <col min="12" max="12" width="12.85546875" customWidth="1"/>
    <col min="13" max="13" width="7.28515625" customWidth="1"/>
    <col min="14" max="14" width="12.7109375" style="20" customWidth="1"/>
    <col min="15" max="15" width="12.7109375" style="20" hidden="1" customWidth="1"/>
    <col min="16" max="16" width="15.140625" customWidth="1"/>
    <col min="17" max="17" width="4.85546875" customWidth="1"/>
  </cols>
  <sheetData>
    <row r="1" spans="1:16" ht="15" customHeight="1">
      <c r="A1" s="205" t="s">
        <v>446</v>
      </c>
      <c r="B1" s="206"/>
      <c r="C1" s="206"/>
      <c r="D1" s="206"/>
      <c r="E1" s="206"/>
      <c r="F1" s="207"/>
      <c r="G1" s="216" t="s">
        <v>506</v>
      </c>
      <c r="H1" s="216"/>
      <c r="I1" s="216"/>
      <c r="J1" s="216"/>
      <c r="K1" s="113"/>
      <c r="L1" s="113"/>
      <c r="M1" s="113"/>
      <c r="N1" s="114"/>
      <c r="O1" s="114"/>
      <c r="P1" s="115"/>
    </row>
    <row r="2" spans="1:16" ht="14.25">
      <c r="A2" s="116" t="s">
        <v>451</v>
      </c>
      <c r="B2" s="31"/>
      <c r="C2" s="92"/>
      <c r="D2" s="93"/>
      <c r="E2" s="92"/>
      <c r="F2" s="94"/>
      <c r="G2" s="221" t="s">
        <v>478</v>
      </c>
      <c r="H2" s="222"/>
      <c r="I2" s="222"/>
      <c r="J2" s="223"/>
      <c r="K2" s="214" t="s">
        <v>392</v>
      </c>
      <c r="L2" s="215"/>
      <c r="M2" s="211" t="s">
        <v>509</v>
      </c>
      <c r="N2" s="212"/>
      <c r="O2" s="212"/>
      <c r="P2" s="213"/>
    </row>
    <row r="3" spans="1:16" ht="14.25" customHeight="1">
      <c r="A3" s="116" t="s">
        <v>353</v>
      </c>
      <c r="B3" s="31"/>
      <c r="C3" s="92"/>
      <c r="D3" s="93"/>
      <c r="E3" s="92"/>
      <c r="F3" s="94"/>
      <c r="G3" s="210" t="s">
        <v>507</v>
      </c>
      <c r="H3" s="210"/>
      <c r="I3" s="210"/>
      <c r="J3" s="210"/>
      <c r="K3" s="208" t="s">
        <v>441</v>
      </c>
      <c r="L3" s="209"/>
      <c r="M3" s="236" t="s">
        <v>510</v>
      </c>
      <c r="N3" s="237"/>
      <c r="O3" s="237"/>
      <c r="P3" s="238"/>
    </row>
    <row r="4" spans="1:16" ht="14.25">
      <c r="A4" s="116" t="s">
        <v>390</v>
      </c>
      <c r="B4" s="31"/>
      <c r="C4" s="92"/>
      <c r="D4" s="93"/>
      <c r="E4" s="92"/>
      <c r="F4" s="94"/>
      <c r="G4" s="210" t="s">
        <v>508</v>
      </c>
      <c r="H4" s="210"/>
      <c r="I4" s="210"/>
      <c r="J4" s="210"/>
      <c r="K4" s="102"/>
      <c r="L4" s="102"/>
      <c r="M4" s="239" t="s">
        <v>478</v>
      </c>
      <c r="N4" s="239"/>
      <c r="O4" s="239"/>
      <c r="P4" s="240"/>
    </row>
    <row r="5" spans="1:16" ht="14.25">
      <c r="A5" s="116"/>
      <c r="B5" s="31"/>
      <c r="C5" s="92"/>
      <c r="D5" s="93"/>
      <c r="E5" s="92"/>
      <c r="F5" s="92"/>
      <c r="G5" s="92"/>
      <c r="H5" s="95"/>
      <c r="I5" s="96"/>
      <c r="J5" s="96"/>
      <c r="K5" s="208" t="s">
        <v>440</v>
      </c>
      <c r="L5" s="209"/>
      <c r="M5" s="211" t="s">
        <v>511</v>
      </c>
      <c r="N5" s="212"/>
      <c r="O5" s="212"/>
      <c r="P5" s="213"/>
    </row>
    <row r="6" spans="1:16" ht="14.25" customHeight="1">
      <c r="A6" s="117" t="s">
        <v>354</v>
      </c>
      <c r="B6" s="89"/>
      <c r="C6" s="97"/>
      <c r="D6" s="97"/>
      <c r="E6" s="97"/>
      <c r="F6" s="92"/>
      <c r="G6" s="225" t="s">
        <v>512</v>
      </c>
      <c r="H6" s="226"/>
      <c r="I6" s="226"/>
      <c r="J6" s="226"/>
      <c r="K6" s="89" t="s">
        <v>391</v>
      </c>
      <c r="L6" s="89"/>
      <c r="M6" s="211" t="s">
        <v>478</v>
      </c>
      <c r="N6" s="212"/>
      <c r="O6" s="212"/>
      <c r="P6" s="213"/>
    </row>
    <row r="7" spans="1:16" ht="14.25" customHeight="1">
      <c r="A7" s="118" t="s">
        <v>355</v>
      </c>
      <c r="B7" s="111"/>
      <c r="C7" s="119"/>
      <c r="D7" s="119"/>
      <c r="E7" s="119"/>
      <c r="F7" s="120"/>
      <c r="G7" s="243" t="s">
        <v>512</v>
      </c>
      <c r="H7" s="244"/>
      <c r="I7" s="244"/>
      <c r="J7" s="244"/>
      <c r="K7" s="224" t="s">
        <v>356</v>
      </c>
      <c r="L7" s="224"/>
      <c r="M7" s="255" t="s">
        <v>478</v>
      </c>
      <c r="N7" s="256"/>
      <c r="O7" s="256"/>
      <c r="P7" s="257"/>
    </row>
    <row r="8" spans="1:16" ht="4.5" customHeight="1">
      <c r="A8" s="12"/>
      <c r="B8" s="12"/>
      <c r="C8" s="6"/>
      <c r="D8" s="77"/>
      <c r="E8" s="6"/>
      <c r="F8" s="6"/>
      <c r="G8" s="6"/>
      <c r="H8" s="14"/>
      <c r="I8" s="50"/>
      <c r="J8" s="50"/>
      <c r="K8" s="7"/>
      <c r="L8" s="7"/>
      <c r="M8" s="98"/>
      <c r="N8" s="21"/>
      <c r="O8" s="21"/>
      <c r="P8" s="99"/>
    </row>
    <row r="9" spans="1:16" ht="15" customHeight="1">
      <c r="A9" s="121" t="s">
        <v>350</v>
      </c>
      <c r="B9" s="30"/>
      <c r="C9" s="122"/>
      <c r="D9" s="123"/>
      <c r="E9" s="122"/>
      <c r="F9" s="122"/>
      <c r="G9" s="216" t="s">
        <v>519</v>
      </c>
      <c r="H9" s="216"/>
      <c r="I9" s="216"/>
      <c r="J9" s="216"/>
      <c r="K9" s="124" t="s">
        <v>466</v>
      </c>
      <c r="L9" s="125"/>
      <c r="M9" s="246" t="s">
        <v>514</v>
      </c>
      <c r="N9" s="247"/>
      <c r="O9" s="247"/>
      <c r="P9" s="248"/>
    </row>
    <row r="10" spans="1:16" ht="14.25" customHeight="1">
      <c r="A10" s="126" t="s">
        <v>349</v>
      </c>
      <c r="B10" s="109"/>
      <c r="C10" s="120"/>
      <c r="D10" s="127"/>
      <c r="E10" s="120"/>
      <c r="F10" s="120"/>
      <c r="G10" s="220">
        <v>-43952</v>
      </c>
      <c r="H10" s="220"/>
      <c r="I10" s="220"/>
      <c r="J10" s="220"/>
      <c r="K10" s="128" t="s">
        <v>467</v>
      </c>
      <c r="L10" s="129"/>
      <c r="M10" s="249" t="s">
        <v>515</v>
      </c>
      <c r="N10" s="250"/>
      <c r="O10" s="250"/>
      <c r="P10" s="251"/>
    </row>
    <row r="11" spans="1:16" ht="4.5" customHeight="1">
      <c r="A11" s="12"/>
      <c r="B11" s="12"/>
      <c r="C11" s="6"/>
      <c r="D11" s="77"/>
      <c r="E11" s="6"/>
      <c r="F11" s="6"/>
      <c r="G11" s="6"/>
      <c r="H11" s="14"/>
      <c r="I11" s="50"/>
      <c r="J11" s="50"/>
      <c r="K11" s="7"/>
      <c r="L11" s="7"/>
      <c r="M11" s="98"/>
      <c r="N11" s="21"/>
      <c r="O11" s="21"/>
      <c r="P11" s="99"/>
    </row>
    <row r="12" spans="1:16" ht="14.25" hidden="1">
      <c r="A12" s="12"/>
      <c r="B12" s="12"/>
      <c r="C12" s="6"/>
      <c r="D12" s="77"/>
      <c r="E12" s="6"/>
      <c r="F12" s="5"/>
      <c r="G12" s="5" t="s">
        <v>8</v>
      </c>
      <c r="H12" s="5"/>
      <c r="I12" s="5"/>
      <c r="J12" s="5"/>
      <c r="K12" s="13"/>
      <c r="L12" s="13"/>
      <c r="M12" s="74"/>
      <c r="N12" s="74"/>
      <c r="O12" s="74"/>
      <c r="P12" s="74"/>
    </row>
    <row r="13" spans="1:16" ht="14.25" hidden="1">
      <c r="A13" s="12"/>
      <c r="B13" s="12"/>
      <c r="C13" s="6"/>
      <c r="D13" s="77"/>
      <c r="E13" s="6"/>
      <c r="F13" s="5"/>
      <c r="G13" s="5" t="s">
        <v>9</v>
      </c>
      <c r="H13" s="5"/>
      <c r="I13" s="5"/>
      <c r="J13" s="5"/>
      <c r="K13" s="13"/>
      <c r="L13" s="13"/>
      <c r="M13" s="74"/>
      <c r="N13" s="74"/>
      <c r="O13" s="74"/>
      <c r="P13" s="74"/>
    </row>
    <row r="14" spans="1:16" ht="14.25" hidden="1">
      <c r="A14" s="12"/>
      <c r="B14" s="12"/>
      <c r="C14" s="6"/>
      <c r="D14" s="77"/>
      <c r="E14" s="6"/>
      <c r="F14" s="5"/>
      <c r="G14" s="5" t="s">
        <v>10</v>
      </c>
      <c r="H14" s="5"/>
      <c r="I14" s="5"/>
      <c r="J14" s="5"/>
      <c r="K14" s="13"/>
      <c r="L14" s="13"/>
      <c r="M14" s="74"/>
      <c r="N14" s="74"/>
      <c r="O14" s="74"/>
      <c r="P14" s="74"/>
    </row>
    <row r="15" spans="1:16" ht="14.25" hidden="1">
      <c r="A15" s="12"/>
      <c r="B15" s="12"/>
      <c r="C15" s="6"/>
      <c r="D15" s="77"/>
      <c r="E15" s="6"/>
      <c r="F15" s="5"/>
      <c r="G15" s="5" t="s">
        <v>11</v>
      </c>
      <c r="H15" s="5"/>
      <c r="I15" s="5"/>
      <c r="J15" s="5"/>
      <c r="K15" s="13"/>
      <c r="L15" s="13"/>
      <c r="M15" s="103"/>
      <c r="N15" s="103"/>
      <c r="O15" s="103"/>
      <c r="P15" s="103"/>
    </row>
    <row r="16" spans="1:16" ht="16.5">
      <c r="A16" s="130" t="s">
        <v>479</v>
      </c>
      <c r="B16" s="30"/>
      <c r="C16" s="122"/>
      <c r="D16" s="123"/>
      <c r="E16" s="122"/>
      <c r="F16" s="131"/>
      <c r="G16" s="132" t="s">
        <v>8</v>
      </c>
      <c r="H16" s="217" t="str">
        <f>IF(ISTEXT(G16),VLOOKUP(G16,H66:I80,2,FALSE)," ")</f>
        <v>Schweizer Franken</v>
      </c>
      <c r="I16" s="218"/>
      <c r="J16" s="219"/>
      <c r="K16" s="113"/>
      <c r="L16" s="113"/>
      <c r="M16" s="113"/>
      <c r="N16" s="114"/>
      <c r="O16" s="114"/>
      <c r="P16" s="115"/>
    </row>
    <row r="17" spans="1:17" ht="16.5">
      <c r="A17" s="116" t="s">
        <v>14</v>
      </c>
      <c r="B17" s="31"/>
      <c r="C17" s="92"/>
      <c r="D17" s="93"/>
      <c r="E17" s="92"/>
      <c r="F17" s="92"/>
      <c r="G17" s="252" t="s">
        <v>516</v>
      </c>
      <c r="H17" s="253"/>
      <c r="I17" s="253"/>
      <c r="J17" s="253"/>
      <c r="K17" s="253"/>
      <c r="L17" s="7">
        <f>IF(OR(G17="Buchungstext (max.40 Zeichen)",G17=""),1,0)</f>
        <v>0</v>
      </c>
      <c r="M17" s="4"/>
      <c r="N17" s="104" t="s">
        <v>0</v>
      </c>
      <c r="O17" s="104"/>
      <c r="P17" s="133">
        <f ca="1">TODAY()</f>
        <v>42773</v>
      </c>
    </row>
    <row r="18" spans="1:17" ht="14.25">
      <c r="A18" s="126" t="s">
        <v>444</v>
      </c>
      <c r="B18" s="109"/>
      <c r="C18" s="120"/>
      <c r="D18" s="127"/>
      <c r="E18" s="120"/>
      <c r="F18" s="120"/>
      <c r="G18" s="254" t="str">
        <f>LEFT(G17,15)</f>
        <v>purpose - booki</v>
      </c>
      <c r="H18" s="254"/>
      <c r="I18" s="254"/>
      <c r="J18" s="254"/>
      <c r="K18" s="134" t="s">
        <v>447</v>
      </c>
      <c r="L18" s="134" t="s">
        <v>447</v>
      </c>
      <c r="M18" s="135"/>
      <c r="N18" s="136"/>
      <c r="O18" s="136"/>
      <c r="P18" s="137"/>
    </row>
    <row r="19" spans="1:17" ht="4.5" customHeight="1">
      <c r="A19" s="12"/>
      <c r="B19" s="12"/>
      <c r="C19" s="6"/>
      <c r="D19" s="77"/>
      <c r="E19" s="6"/>
      <c r="F19" s="6"/>
      <c r="G19" s="6"/>
      <c r="H19" s="14"/>
      <c r="I19" s="50"/>
      <c r="J19" s="50"/>
      <c r="K19" s="7"/>
      <c r="L19" s="7"/>
      <c r="M19" s="98"/>
      <c r="N19" s="21"/>
      <c r="O19" s="21"/>
      <c r="P19" s="99"/>
    </row>
    <row r="20" spans="1:17" ht="15.75" customHeight="1">
      <c r="A20" s="274" t="s">
        <v>1</v>
      </c>
      <c r="B20" s="275"/>
      <c r="C20" s="138"/>
      <c r="D20" s="234" t="s">
        <v>395</v>
      </c>
      <c r="E20" s="139"/>
      <c r="F20" s="232" t="s">
        <v>442</v>
      </c>
      <c r="G20" s="232"/>
      <c r="H20" s="232"/>
      <c r="I20" s="232"/>
      <c r="J20" s="232"/>
      <c r="K20" s="234" t="s">
        <v>3</v>
      </c>
      <c r="L20" s="139" t="s">
        <v>344</v>
      </c>
      <c r="M20" s="140" t="s">
        <v>4</v>
      </c>
      <c r="N20" s="141" t="s">
        <v>344</v>
      </c>
      <c r="O20" s="141"/>
      <c r="P20" s="227" t="s">
        <v>15</v>
      </c>
    </row>
    <row r="21" spans="1:17" ht="15.75" customHeight="1">
      <c r="A21" s="142" t="s">
        <v>5</v>
      </c>
      <c r="B21" s="56" t="s">
        <v>6</v>
      </c>
      <c r="C21" s="55"/>
      <c r="D21" s="235"/>
      <c r="E21" s="90"/>
      <c r="F21" s="233"/>
      <c r="G21" s="233"/>
      <c r="H21" s="233"/>
      <c r="I21" s="233"/>
      <c r="J21" s="233"/>
      <c r="K21" s="235"/>
      <c r="L21" s="91"/>
      <c r="M21" s="230" t="s">
        <v>7</v>
      </c>
      <c r="N21" s="75" t="str">
        <f>G16</f>
        <v>CHF</v>
      </c>
      <c r="O21" s="75"/>
      <c r="P21" s="228"/>
    </row>
    <row r="22" spans="1:17" ht="22.5" customHeight="1">
      <c r="A22" s="196" t="s">
        <v>445</v>
      </c>
      <c r="B22" s="195"/>
      <c r="C22" s="143"/>
      <c r="D22" s="144"/>
      <c r="E22" s="143"/>
      <c r="F22" s="143"/>
      <c r="G22" s="143"/>
      <c r="H22" s="143"/>
      <c r="I22" s="143"/>
      <c r="J22" s="143"/>
      <c r="K22" s="145"/>
      <c r="L22" s="146"/>
      <c r="M22" s="231"/>
      <c r="N22" s="146"/>
      <c r="O22" s="146"/>
      <c r="P22" s="229"/>
    </row>
    <row r="23" spans="1:17" ht="2.25" customHeight="1">
      <c r="A23" s="12"/>
      <c r="B23" s="12"/>
      <c r="C23" s="13"/>
      <c r="D23" s="14"/>
      <c r="E23" s="76"/>
      <c r="F23" s="185"/>
      <c r="G23" s="185"/>
      <c r="H23" s="186"/>
      <c r="I23" s="186"/>
      <c r="J23" s="186"/>
      <c r="K23" s="14"/>
      <c r="L23" s="15"/>
      <c r="M23" s="15"/>
      <c r="N23" s="23"/>
      <c r="O23" s="23"/>
      <c r="P23" s="14"/>
    </row>
    <row r="24" spans="1:17" ht="14.25" hidden="1">
      <c r="A24" s="12"/>
      <c r="B24" s="12"/>
      <c r="C24" s="13"/>
      <c r="D24" s="14"/>
      <c r="E24" s="76"/>
      <c r="F24" s="13"/>
      <c r="G24" s="13"/>
      <c r="H24" s="12"/>
      <c r="I24" s="12"/>
      <c r="J24" s="12"/>
      <c r="K24" s="14" t="s">
        <v>8</v>
      </c>
      <c r="L24" s="15"/>
      <c r="M24" s="15"/>
      <c r="N24" s="23"/>
      <c r="O24" s="23"/>
      <c r="P24" s="14"/>
    </row>
    <row r="25" spans="1:17" ht="14.25" hidden="1">
      <c r="A25" s="12"/>
      <c r="B25" s="12"/>
      <c r="C25" s="13"/>
      <c r="D25" s="14"/>
      <c r="E25" s="76"/>
      <c r="F25" s="13"/>
      <c r="G25" s="13"/>
      <c r="H25" s="12"/>
      <c r="I25" s="12"/>
      <c r="J25" s="12"/>
      <c r="K25" s="14" t="s">
        <v>9</v>
      </c>
      <c r="L25" s="15"/>
      <c r="M25" s="15"/>
      <c r="N25" s="23"/>
      <c r="O25" s="23"/>
      <c r="P25" s="14"/>
    </row>
    <row r="26" spans="1:17" ht="14.25" hidden="1">
      <c r="A26" s="12"/>
      <c r="B26" s="12"/>
      <c r="C26" s="13"/>
      <c r="D26" s="14"/>
      <c r="E26" s="76"/>
      <c r="F26" s="13"/>
      <c r="G26" s="13"/>
      <c r="H26" s="12"/>
      <c r="I26" s="12"/>
      <c r="J26" s="12"/>
      <c r="K26" s="14" t="s">
        <v>10</v>
      </c>
      <c r="L26" s="15"/>
      <c r="M26" s="15"/>
      <c r="N26" s="23"/>
      <c r="O26" s="23"/>
      <c r="P26" s="14"/>
    </row>
    <row r="27" spans="1:17" ht="14.25" hidden="1">
      <c r="A27" s="12"/>
      <c r="B27" s="12"/>
      <c r="C27" s="13"/>
      <c r="D27" s="14"/>
      <c r="E27" s="76"/>
      <c r="F27" s="13"/>
      <c r="G27" s="13"/>
      <c r="H27" s="12"/>
      <c r="I27" s="12"/>
      <c r="J27" s="12"/>
      <c r="K27" s="14" t="s">
        <v>11</v>
      </c>
      <c r="L27" s="15"/>
      <c r="M27" s="15"/>
      <c r="N27" s="23"/>
      <c r="O27" s="23"/>
      <c r="P27" s="14"/>
    </row>
    <row r="28" spans="1:17" ht="14.25">
      <c r="A28" s="154">
        <v>1</v>
      </c>
      <c r="B28" s="155"/>
      <c r="C28" s="156" t="str">
        <f t="shared" ref="C28:C36" si="0">CONCATENATE(D28,O28)</f>
        <v>G-32100-03-01</v>
      </c>
      <c r="D28" s="180"/>
      <c r="E28" s="157"/>
      <c r="F28" s="210"/>
      <c r="G28" s="210"/>
      <c r="H28" s="210"/>
      <c r="I28" s="210"/>
      <c r="J28" s="210"/>
      <c r="K28" s="182"/>
      <c r="L28" s="158"/>
      <c r="M28" s="159"/>
      <c r="N28" s="160">
        <f t="shared" ref="N28:N36" si="1">IF(K28=$G$16,L28,L28*M28)</f>
        <v>0</v>
      </c>
      <c r="O28" s="190" t="str">
        <f>IF(D28=200018,"Bilanzkonto",IF(D28=200025,"Bilanzkonto",IF(D28=200026,"Bilanzkonto",IF(D28=201000,"Bilanzkonto",IF(D28=201001,"Bilanzkonto",IF(D28=201002,"Bilanzkonto",IF(D28=201003,"Bilanzkonto",IF(D28=201004,"Bilanzkonto",IF(D28=204012,"Bilanzkonto",IF(D28=205100,"Bilanzkonto",P28))))))))))</f>
        <v>G-32100-03-01</v>
      </c>
      <c r="P28" s="161" t="s">
        <v>518</v>
      </c>
      <c r="Q28" s="37">
        <f t="shared" ref="Q28:Q36" si="2">COUNTBLANK(B28:M28)+COUNTBLANK(P28:P28)</f>
        <v>11</v>
      </c>
    </row>
    <row r="29" spans="1:17" ht="14.25">
      <c r="A29" s="162">
        <v>2</v>
      </c>
      <c r="B29" s="65"/>
      <c r="C29" s="153" t="str">
        <f t="shared" si="0"/>
        <v>0</v>
      </c>
      <c r="D29" s="80"/>
      <c r="E29" s="100"/>
      <c r="F29" s="210"/>
      <c r="G29" s="210"/>
      <c r="H29" s="210"/>
      <c r="I29" s="210"/>
      <c r="J29" s="210"/>
      <c r="K29" s="183"/>
      <c r="L29" s="66"/>
      <c r="M29" s="81"/>
      <c r="N29" s="67">
        <f t="shared" si="1"/>
        <v>0</v>
      </c>
      <c r="O29" s="191">
        <f t="shared" ref="O29:O36" si="3">IF(D29=200018,"Bilanzkonto",IF(D29=200025,"Bilanzkonto",IF(D29=200026,"Bilanzkonto",IF(D29=201000,"Bilanzkonto",IF(D29=201001,"Bilanzkonto",IF(D29=201002,"Bilanzkonto",IF(D29=201003,"Bilanzkonto",IF(D29=201004,"Bilanzkonto",IF(D29=204012,"Bilanzkonto",IF(D29=205100,"Bilanzkonto",P29))))))))))</f>
        <v>0</v>
      </c>
      <c r="P29" s="163"/>
      <c r="Q29" s="37">
        <f t="shared" si="2"/>
        <v>12</v>
      </c>
    </row>
    <row r="30" spans="1:17" ht="14.25">
      <c r="A30" s="162">
        <v>3</v>
      </c>
      <c r="B30" s="65"/>
      <c r="C30" s="153" t="str">
        <f t="shared" si="0"/>
        <v>0</v>
      </c>
      <c r="D30" s="80"/>
      <c r="E30" s="100"/>
      <c r="F30" s="210"/>
      <c r="G30" s="210"/>
      <c r="H30" s="210"/>
      <c r="I30" s="210"/>
      <c r="J30" s="210"/>
      <c r="K30" s="183"/>
      <c r="L30" s="66"/>
      <c r="M30" s="81"/>
      <c r="N30" s="67">
        <f t="shared" si="1"/>
        <v>0</v>
      </c>
      <c r="O30" s="191">
        <f t="shared" si="3"/>
        <v>0</v>
      </c>
      <c r="P30" s="163"/>
      <c r="Q30" s="37">
        <f t="shared" si="2"/>
        <v>12</v>
      </c>
    </row>
    <row r="31" spans="1:17" ht="14.25">
      <c r="A31" s="162">
        <v>4</v>
      </c>
      <c r="B31" s="65"/>
      <c r="C31" s="153" t="str">
        <f t="shared" si="0"/>
        <v>0</v>
      </c>
      <c r="D31" s="80"/>
      <c r="E31" s="100"/>
      <c r="F31" s="210"/>
      <c r="G31" s="210"/>
      <c r="H31" s="210"/>
      <c r="I31" s="210"/>
      <c r="J31" s="210"/>
      <c r="K31" s="183"/>
      <c r="L31" s="66"/>
      <c r="M31" s="81"/>
      <c r="N31" s="67">
        <f t="shared" si="1"/>
        <v>0</v>
      </c>
      <c r="O31" s="191">
        <f t="shared" si="3"/>
        <v>0</v>
      </c>
      <c r="P31" s="163"/>
      <c r="Q31" s="37">
        <f t="shared" si="2"/>
        <v>12</v>
      </c>
    </row>
    <row r="32" spans="1:17" ht="14.25">
      <c r="A32" s="162">
        <v>5</v>
      </c>
      <c r="B32" s="65"/>
      <c r="C32" s="153" t="str">
        <f t="shared" si="0"/>
        <v>0</v>
      </c>
      <c r="D32" s="80"/>
      <c r="E32" s="100"/>
      <c r="F32" s="210"/>
      <c r="G32" s="210"/>
      <c r="H32" s="210"/>
      <c r="I32" s="210"/>
      <c r="J32" s="210"/>
      <c r="K32" s="183"/>
      <c r="L32" s="66"/>
      <c r="M32" s="81"/>
      <c r="N32" s="67">
        <f t="shared" si="1"/>
        <v>0</v>
      </c>
      <c r="O32" s="191">
        <f t="shared" si="3"/>
        <v>0</v>
      </c>
      <c r="P32" s="163"/>
      <c r="Q32" s="37">
        <f t="shared" si="2"/>
        <v>12</v>
      </c>
    </row>
    <row r="33" spans="1:21" ht="14.25">
      <c r="A33" s="162">
        <v>6</v>
      </c>
      <c r="B33" s="65"/>
      <c r="C33" s="153" t="str">
        <f t="shared" si="0"/>
        <v>0</v>
      </c>
      <c r="D33" s="80"/>
      <c r="E33" s="100"/>
      <c r="F33" s="210"/>
      <c r="G33" s="210"/>
      <c r="H33" s="210"/>
      <c r="I33" s="210"/>
      <c r="J33" s="210"/>
      <c r="K33" s="183"/>
      <c r="L33" s="66"/>
      <c r="M33" s="81"/>
      <c r="N33" s="67">
        <f t="shared" si="1"/>
        <v>0</v>
      </c>
      <c r="O33" s="191">
        <f t="shared" si="3"/>
        <v>0</v>
      </c>
      <c r="P33" s="163"/>
      <c r="Q33" s="37">
        <f t="shared" si="2"/>
        <v>12</v>
      </c>
    </row>
    <row r="34" spans="1:21" ht="14.25">
      <c r="A34" s="162">
        <v>7</v>
      </c>
      <c r="B34" s="65"/>
      <c r="C34" s="88" t="str">
        <f t="shared" si="0"/>
        <v>0</v>
      </c>
      <c r="D34" s="80"/>
      <c r="E34" s="101"/>
      <c r="F34" s="210"/>
      <c r="G34" s="210"/>
      <c r="H34" s="210"/>
      <c r="I34" s="210"/>
      <c r="J34" s="210"/>
      <c r="K34" s="183"/>
      <c r="L34" s="66"/>
      <c r="M34" s="81"/>
      <c r="N34" s="67">
        <f t="shared" si="1"/>
        <v>0</v>
      </c>
      <c r="O34" s="191">
        <f t="shared" si="3"/>
        <v>0</v>
      </c>
      <c r="P34" s="163"/>
      <c r="Q34" s="37">
        <f t="shared" si="2"/>
        <v>12</v>
      </c>
    </row>
    <row r="35" spans="1:21" ht="14.25">
      <c r="A35" s="162">
        <v>8</v>
      </c>
      <c r="B35" s="65"/>
      <c r="C35" s="88" t="str">
        <f t="shared" si="0"/>
        <v>0</v>
      </c>
      <c r="D35" s="203"/>
      <c r="E35" s="204"/>
      <c r="F35" s="223"/>
      <c r="G35" s="210"/>
      <c r="H35" s="210"/>
      <c r="I35" s="210"/>
      <c r="J35" s="210"/>
      <c r="K35" s="183"/>
      <c r="L35" s="66"/>
      <c r="M35" s="81"/>
      <c r="N35" s="67">
        <f t="shared" si="1"/>
        <v>0</v>
      </c>
      <c r="O35" s="191">
        <f t="shared" si="3"/>
        <v>0</v>
      </c>
      <c r="P35" s="163"/>
      <c r="Q35" s="37">
        <f t="shared" si="2"/>
        <v>12</v>
      </c>
    </row>
    <row r="36" spans="1:21" ht="14.25">
      <c r="A36" s="164">
        <v>9</v>
      </c>
      <c r="B36" s="165"/>
      <c r="C36" s="166" t="str">
        <f t="shared" si="0"/>
        <v>0</v>
      </c>
      <c r="D36" s="181"/>
      <c r="E36" s="167"/>
      <c r="F36" s="245"/>
      <c r="G36" s="245"/>
      <c r="H36" s="245"/>
      <c r="I36" s="245"/>
      <c r="J36" s="245"/>
      <c r="K36" s="184"/>
      <c r="L36" s="168"/>
      <c r="M36" s="169"/>
      <c r="N36" s="170">
        <f t="shared" si="1"/>
        <v>0</v>
      </c>
      <c r="O36" s="192">
        <f t="shared" si="3"/>
        <v>0</v>
      </c>
      <c r="P36" s="171"/>
      <c r="Q36" s="37">
        <f t="shared" si="2"/>
        <v>12</v>
      </c>
    </row>
    <row r="37" spans="1:21" ht="4.5" customHeight="1">
      <c r="A37" s="12"/>
      <c r="B37" s="12"/>
      <c r="C37" s="6"/>
      <c r="D37" s="77"/>
      <c r="E37" s="6"/>
      <c r="F37" s="187"/>
      <c r="G37" s="187"/>
      <c r="H37" s="188"/>
      <c r="I37" s="189"/>
      <c r="J37" s="189"/>
      <c r="K37" s="7"/>
      <c r="L37" s="7"/>
      <c r="M37" s="98"/>
      <c r="N37" s="21"/>
      <c r="O37" s="21"/>
      <c r="P37" s="99"/>
      <c r="Q37" s="194"/>
    </row>
    <row r="38" spans="1:21" s="26" customFormat="1" ht="17.25">
      <c r="A38" s="147"/>
      <c r="B38" s="148"/>
      <c r="C38" s="148"/>
      <c r="D38" s="149"/>
      <c r="E38" s="148"/>
      <c r="F38" s="150"/>
      <c r="G38" s="150"/>
      <c r="H38" s="149"/>
      <c r="I38" s="149"/>
      <c r="J38" s="151"/>
      <c r="K38" s="151"/>
      <c r="L38" s="151" t="s">
        <v>351</v>
      </c>
      <c r="M38" s="277">
        <f>SUM(N28:N36)</f>
        <v>0</v>
      </c>
      <c r="N38" s="277"/>
      <c r="O38" s="177"/>
      <c r="P38" s="152" t="str">
        <f>G16</f>
        <v>CHF</v>
      </c>
      <c r="S38"/>
      <c r="T38"/>
      <c r="U38"/>
    </row>
    <row r="39" spans="1:21" s="26" customFormat="1" ht="3" customHeight="1">
      <c r="A39" s="16"/>
      <c r="B39" s="16"/>
      <c r="C39" s="17"/>
      <c r="D39" s="18"/>
      <c r="E39" s="17"/>
      <c r="F39" s="17"/>
      <c r="G39" s="17"/>
      <c r="H39" s="16"/>
      <c r="I39" s="16"/>
      <c r="J39" s="16"/>
      <c r="K39" s="18"/>
      <c r="L39" s="19"/>
      <c r="M39" s="19"/>
      <c r="N39" s="24"/>
      <c r="O39" s="24"/>
      <c r="P39" s="18"/>
    </row>
    <row r="40" spans="1:21" s="58" customFormat="1" ht="21.95" customHeight="1">
      <c r="A40" s="242" t="s">
        <v>513</v>
      </c>
      <c r="B40" s="242"/>
      <c r="C40" s="242"/>
      <c r="D40" s="242"/>
      <c r="E40" s="242"/>
      <c r="F40" s="242"/>
      <c r="G40" s="57"/>
      <c r="H40" s="276" t="s">
        <v>517</v>
      </c>
      <c r="I40" s="276"/>
      <c r="J40" s="276"/>
      <c r="K40" s="276"/>
      <c r="L40" s="276"/>
      <c r="M40" s="276"/>
      <c r="N40" s="276"/>
      <c r="O40" s="276"/>
      <c r="P40" s="276"/>
      <c r="Q40" s="58" t="s">
        <v>348</v>
      </c>
    </row>
    <row r="41" spans="1:21" s="58" customFormat="1" ht="14.25">
      <c r="A41" s="242"/>
      <c r="B41" s="242"/>
      <c r="C41" s="242"/>
      <c r="D41" s="242"/>
      <c r="E41" s="242"/>
      <c r="F41" s="242"/>
      <c r="G41" s="57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1:21" s="53" customFormat="1" ht="12.75" customHeight="1">
      <c r="A42" s="241" t="s">
        <v>433</v>
      </c>
      <c r="B42" s="241"/>
      <c r="C42" s="241"/>
      <c r="D42" s="241"/>
      <c r="E42" s="241"/>
      <c r="F42" s="241"/>
      <c r="G42" s="54"/>
      <c r="H42" s="241" t="s">
        <v>396</v>
      </c>
      <c r="I42" s="241"/>
      <c r="J42" s="241"/>
      <c r="K42" s="241"/>
      <c r="L42" s="241"/>
      <c r="M42" s="241"/>
      <c r="N42" s="241"/>
      <c r="O42" s="241"/>
      <c r="P42" s="241"/>
    </row>
    <row r="43" spans="1:21" s="26" customFormat="1" ht="16.5">
      <c r="A43" s="16"/>
      <c r="B43" s="16"/>
      <c r="C43" s="17"/>
      <c r="D43" s="18"/>
      <c r="E43" s="17"/>
      <c r="F43" s="17"/>
      <c r="G43" s="17"/>
      <c r="H43" s="16"/>
      <c r="I43" s="16"/>
      <c r="J43" s="16"/>
      <c r="K43" s="18"/>
      <c r="L43" s="16"/>
      <c r="M43" s="16"/>
      <c r="N43" s="25"/>
      <c r="O43" s="25"/>
      <c r="P43" s="18"/>
    </row>
    <row r="44" spans="1:21" s="26" customFormat="1" ht="25.5">
      <c r="A44" s="16"/>
      <c r="B44" s="273" t="s">
        <v>347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178"/>
      <c r="P44" s="18"/>
    </row>
    <row r="45" spans="1:21" s="26" customFormat="1" ht="26.25">
      <c r="A45" s="12"/>
      <c r="B45" s="12"/>
      <c r="C45" s="13"/>
      <c r="D45" s="14"/>
      <c r="E45" s="76"/>
      <c r="F45" s="28"/>
      <c r="G45" s="13"/>
      <c r="H45" s="28"/>
      <c r="I45" s="28"/>
      <c r="J45" s="28"/>
      <c r="K45" s="28"/>
      <c r="L45" s="12"/>
      <c r="M45" s="12"/>
      <c r="N45" s="22"/>
      <c r="O45" s="22"/>
      <c r="P45" s="14"/>
    </row>
    <row r="46" spans="1:21" s="26" customFormat="1" ht="15">
      <c r="A46" s="11" t="str">
        <f>A1</f>
        <v>Kontoinhaber/in  Voller Name</v>
      </c>
      <c r="B46" s="12"/>
      <c r="C46" s="13"/>
      <c r="D46" s="14"/>
      <c r="E46" s="76"/>
      <c r="F46" s="13"/>
      <c r="G46" s="265" t="str">
        <f>G1</f>
        <v>account holder's name</v>
      </c>
      <c r="H46" s="265"/>
      <c r="I46" s="265"/>
      <c r="J46" s="265"/>
      <c r="K46" s="82"/>
      <c r="L46" s="29"/>
      <c r="M46" s="12"/>
      <c r="N46" s="22"/>
      <c r="O46" s="22"/>
      <c r="P46" s="14"/>
    </row>
    <row r="47" spans="1:21" s="26" customFormat="1" ht="15">
      <c r="A47" s="11" t="str">
        <f>A2:B2</f>
        <v>Weitere Angaben zum Namen</v>
      </c>
      <c r="B47" s="12"/>
      <c r="C47" s="13"/>
      <c r="D47" s="14"/>
      <c r="E47" s="76"/>
      <c r="F47" s="13"/>
      <c r="G47" s="265" t="str">
        <f>G2:H2</f>
        <v>Optional</v>
      </c>
      <c r="H47" s="265"/>
      <c r="I47" s="265"/>
      <c r="J47" s="265"/>
      <c r="K47" s="12"/>
      <c r="L47" s="29"/>
      <c r="M47" s="12"/>
      <c r="N47" s="22"/>
      <c r="O47" s="22"/>
      <c r="P47" s="14"/>
    </row>
    <row r="48" spans="1:21" s="26" customFormat="1" ht="14.25">
      <c r="A48" s="12"/>
      <c r="B48" s="12"/>
      <c r="C48" s="13"/>
      <c r="D48" s="14"/>
      <c r="E48" s="76"/>
      <c r="F48" s="13"/>
      <c r="G48" s="13"/>
      <c r="H48" s="27"/>
      <c r="I48" s="27"/>
      <c r="J48" s="27"/>
      <c r="K48" s="12"/>
      <c r="L48" s="29"/>
      <c r="M48" s="12"/>
      <c r="N48" s="22"/>
      <c r="O48" s="22"/>
      <c r="P48" s="14"/>
    </row>
    <row r="49" spans="1:16" s="26" customFormat="1" ht="14.25">
      <c r="A49" s="12"/>
      <c r="B49" s="12"/>
      <c r="C49" s="13"/>
      <c r="D49" s="14"/>
      <c r="E49" s="76"/>
      <c r="F49" s="13"/>
      <c r="G49" s="13"/>
      <c r="H49" s="27"/>
      <c r="I49" s="27"/>
      <c r="J49" s="27"/>
      <c r="K49" s="12"/>
      <c r="L49" s="29"/>
      <c r="M49" s="12"/>
      <c r="N49" s="22"/>
      <c r="O49" s="22"/>
      <c r="P49" s="14"/>
    </row>
    <row r="50" spans="1:16" s="26" customFormat="1" ht="15">
      <c r="A50" s="11"/>
      <c r="B50" s="12"/>
      <c r="C50" s="13"/>
      <c r="D50" s="14"/>
      <c r="E50" s="76"/>
      <c r="F50" s="13"/>
      <c r="G50" s="13"/>
      <c r="H50" s="12"/>
      <c r="I50" s="12"/>
      <c r="J50" s="12"/>
      <c r="K50" s="14"/>
      <c r="L50" s="12"/>
      <c r="M50" s="12"/>
      <c r="N50" s="22"/>
      <c r="O50" s="22"/>
      <c r="P50" s="14"/>
    </row>
    <row r="51" spans="1:16" s="26" customFormat="1" ht="15" customHeight="1">
      <c r="A51" s="40"/>
      <c r="B51" s="41"/>
      <c r="C51" s="42"/>
      <c r="D51" s="272" t="s">
        <v>475</v>
      </c>
      <c r="E51" s="272"/>
      <c r="F51" s="272" t="s">
        <v>476</v>
      </c>
      <c r="G51" s="272"/>
      <c r="H51" s="272"/>
      <c r="I51" s="272"/>
      <c r="J51" s="269" t="s">
        <v>12</v>
      </c>
      <c r="K51" s="269"/>
      <c r="L51" s="269"/>
      <c r="M51" s="270" t="s">
        <v>480</v>
      </c>
      <c r="N51" s="271"/>
      <c r="O51" s="179"/>
      <c r="P51" s="105" t="s">
        <v>13</v>
      </c>
    </row>
    <row r="52" spans="1:16" s="26" customFormat="1" ht="16.5" customHeight="1">
      <c r="A52" s="38">
        <v>1</v>
      </c>
      <c r="B52" s="30"/>
      <c r="C52" s="52" t="str">
        <f>C28</f>
        <v>G-32100-03-01</v>
      </c>
      <c r="D52" s="258">
        <f>IF(ISERROR(VLOOKUP(C52,$C$28:$F$36,2,FALSE)),"",VLOOKUP(C52,$C$28:$F$36,2,FALSE))</f>
        <v>0</v>
      </c>
      <c r="E52" s="258"/>
      <c r="F52" s="258" t="str">
        <f>IF(ISERROR(VLOOKUP(D52,Konten!$B$2:$C$54,2,FALSE)),"",VLOOKUP(D52,Konten!$B$2:$C$54,2,FALSE))</f>
        <v/>
      </c>
      <c r="G52" s="258" t="str">
        <f>IF(ISERROR(VLOOKUP(#REF!,$C$28:$P$36,13,FALSE)),"",VLOOKUP(#REF!,$C$28:$P$36,13,FALSE))</f>
        <v/>
      </c>
      <c r="H52" s="258" t="str">
        <f>IF(ISERROR(VLOOKUP(#REF!,$C$28:$P$36,13,FALSE)),"",VLOOKUP(#REF!,$C$28:$P$36,13,FALSE))</f>
        <v/>
      </c>
      <c r="I52" s="258" t="str">
        <f>IF(ISERROR(VLOOKUP(#REF!,$C$28:$P$36,13,FALSE)),"",VLOOKUP(#REF!,$C$28:$P$36,13,FALSE))</f>
        <v/>
      </c>
      <c r="J52" s="268" t="str">
        <f t="shared" ref="J52:J57" si="4">IF(M52&lt;&gt;0,$G$17,"")</f>
        <v/>
      </c>
      <c r="K52" s="268"/>
      <c r="L52" s="268"/>
      <c r="M52" s="266">
        <f>SUMIF($C$28:$C$36,C52,$N$28:$N$36)</f>
        <v>0</v>
      </c>
      <c r="N52" s="267"/>
      <c r="O52" s="176"/>
      <c r="P52" s="106" t="str">
        <f>IF(ISERROR(VLOOKUP(C52,$C$28:$P$36,13,FALSE)),"",VLOOKUP(C52,$C$28:$P$36,13,FALSE))</f>
        <v>G-32100-03-01</v>
      </c>
    </row>
    <row r="53" spans="1:16" s="26" customFormat="1" ht="14.25">
      <c r="A53" s="39">
        <v>2</v>
      </c>
      <c r="B53" s="31"/>
      <c r="C53" s="51" t="str">
        <f>IF(C29&lt;&gt;C52,C29,"")</f>
        <v>0</v>
      </c>
      <c r="D53" s="258">
        <f t="shared" ref="D53:D60" si="5">IF(ISERROR(VLOOKUP(C53,$C$28:$F$36,2,FALSE)),"",VLOOKUP(C53,$C$28:$F$36,2,FALSE))</f>
        <v>0</v>
      </c>
      <c r="E53" s="258"/>
      <c r="F53" s="258" t="str">
        <f>IF(ISERROR(VLOOKUP(D53,Konten!$B$2:$C$54,2,FALSE)),"",VLOOKUP(D53,Konten!$B$2:$C$54,2,FALSE))</f>
        <v/>
      </c>
      <c r="G53" s="258" t="str">
        <f>IF(ISERROR(VLOOKUP(#REF!,$C$28:$P$36,13,FALSE)),"",VLOOKUP(#REF!,$C$28:$P$36,13,FALSE))</f>
        <v/>
      </c>
      <c r="H53" s="258" t="str">
        <f>IF(ISERROR(VLOOKUP(#REF!,$C$28:$P$36,13,FALSE)),"",VLOOKUP(#REF!,$C$28:$P$36,13,FALSE))</f>
        <v/>
      </c>
      <c r="I53" s="258" t="str">
        <f>IF(ISERROR(VLOOKUP(#REF!,$C$28:$P$36,13,FALSE)),"",VLOOKUP(#REF!,$C$28:$P$36,13,FALSE))</f>
        <v/>
      </c>
      <c r="J53" s="258" t="str">
        <f t="shared" si="4"/>
        <v/>
      </c>
      <c r="K53" s="258"/>
      <c r="L53" s="258"/>
      <c r="M53" s="261">
        <f t="shared" ref="M53:M60" si="6">SUMIF($C$28:$C$36,C53,$N$28:$N$36)</f>
        <v>0</v>
      </c>
      <c r="N53" s="262"/>
      <c r="O53" s="174"/>
      <c r="P53" s="32">
        <f t="shared" ref="P53:P60" si="7">IF(ISERROR(VLOOKUP(C53,$C$28:$P$36,13,FALSE)),"",VLOOKUP(C53,$C$28:$P$36,13,FALSE))</f>
        <v>0</v>
      </c>
    </row>
    <row r="54" spans="1:16" s="26" customFormat="1" ht="14.25">
      <c r="A54" s="39">
        <v>3</v>
      </c>
      <c r="B54" s="31"/>
      <c r="C54" s="51" t="str">
        <f>IF(AND(C30&lt;&gt;C53,C30&lt;&gt;C52),C30,"")</f>
        <v/>
      </c>
      <c r="D54" s="258" t="str">
        <f t="shared" si="5"/>
        <v/>
      </c>
      <c r="E54" s="258"/>
      <c r="F54" s="258" t="str">
        <f>IF(ISERROR(VLOOKUP(D54,Konten!$B$2:$C$54,2,FALSE)),"",VLOOKUP(D54,Konten!$B$2:$C$54,2,FALSE))</f>
        <v/>
      </c>
      <c r="G54" s="258" t="str">
        <f>IF(ISERROR(VLOOKUP(#REF!,$C$28:$P$36,13,FALSE)),"",VLOOKUP(#REF!,$C$28:$P$36,13,FALSE))</f>
        <v/>
      </c>
      <c r="H54" s="258" t="str">
        <f>IF(ISERROR(VLOOKUP(#REF!,$C$28:$P$36,13,FALSE)),"",VLOOKUP(#REF!,$C$28:$P$36,13,FALSE))</f>
        <v/>
      </c>
      <c r="I54" s="258" t="str">
        <f>IF(ISERROR(VLOOKUP(#REF!,$C$28:$P$36,13,FALSE)),"",VLOOKUP(#REF!,$C$28:$P$36,13,FALSE))</f>
        <v/>
      </c>
      <c r="J54" s="258" t="str">
        <f t="shared" si="4"/>
        <v/>
      </c>
      <c r="K54" s="258"/>
      <c r="L54" s="258"/>
      <c r="M54" s="261">
        <f t="shared" si="6"/>
        <v>0</v>
      </c>
      <c r="N54" s="262"/>
      <c r="O54" s="174"/>
      <c r="P54" s="32" t="str">
        <f t="shared" si="7"/>
        <v/>
      </c>
    </row>
    <row r="55" spans="1:16" s="26" customFormat="1" ht="14.25">
      <c r="A55" s="39">
        <v>4</v>
      </c>
      <c r="B55" s="31"/>
      <c r="C55" s="51" t="str">
        <f>IF(AND(C31&lt;&gt;C54,C31&lt;&gt;C53,C52&lt;&gt;C31),C31,"")</f>
        <v/>
      </c>
      <c r="D55" s="258" t="str">
        <f t="shared" si="5"/>
        <v/>
      </c>
      <c r="E55" s="258"/>
      <c r="F55" s="258" t="str">
        <f>IF(ISERROR(VLOOKUP(D55,Konten!$B$2:$C$54,2,FALSE)),"",VLOOKUP(D55,Konten!$B$2:$C$54,2,FALSE))</f>
        <v/>
      </c>
      <c r="G55" s="258" t="str">
        <f>IF(ISERROR(VLOOKUP(#REF!,$C$28:$P$36,13,FALSE)),"",VLOOKUP(#REF!,$C$28:$P$36,13,FALSE))</f>
        <v/>
      </c>
      <c r="H55" s="258" t="str">
        <f>IF(ISERROR(VLOOKUP(#REF!,$C$28:$P$36,13,FALSE)),"",VLOOKUP(#REF!,$C$28:$P$36,13,FALSE))</f>
        <v/>
      </c>
      <c r="I55" s="258" t="str">
        <f>IF(ISERROR(VLOOKUP(#REF!,$C$28:$P$36,13,FALSE)),"",VLOOKUP(#REF!,$C$28:$P$36,13,FALSE))</f>
        <v/>
      </c>
      <c r="J55" s="258" t="str">
        <f t="shared" si="4"/>
        <v/>
      </c>
      <c r="K55" s="258"/>
      <c r="L55" s="258"/>
      <c r="M55" s="261">
        <f t="shared" si="6"/>
        <v>0</v>
      </c>
      <c r="N55" s="262"/>
      <c r="O55" s="174"/>
      <c r="P55" s="32" t="str">
        <f t="shared" si="7"/>
        <v/>
      </c>
    </row>
    <row r="56" spans="1:16" s="26" customFormat="1" ht="14.25">
      <c r="A56" s="39">
        <v>5</v>
      </c>
      <c r="B56" s="31"/>
      <c r="C56" s="51" t="str">
        <f>IF(AND(C32&lt;&gt;C55,C32&lt;&gt;C54,C53&lt;&gt;C32,C32&lt;&gt;C52),C32,"")</f>
        <v/>
      </c>
      <c r="D56" s="258" t="str">
        <f t="shared" si="5"/>
        <v/>
      </c>
      <c r="E56" s="258"/>
      <c r="F56" s="258" t="str">
        <f>IF(ISERROR(VLOOKUP(D56,Konten!$B$2:$C$54,2,FALSE)),"",VLOOKUP(D56,Konten!$B$2:$C$54,2,FALSE))</f>
        <v/>
      </c>
      <c r="G56" s="258" t="str">
        <f>IF(ISERROR(VLOOKUP(#REF!,$C$28:$P$36,13,FALSE)),"",VLOOKUP(#REF!,$C$28:$P$36,13,FALSE))</f>
        <v/>
      </c>
      <c r="H56" s="258" t="str">
        <f>IF(ISERROR(VLOOKUP(#REF!,$C$28:$P$36,13,FALSE)),"",VLOOKUP(#REF!,$C$28:$P$36,13,FALSE))</f>
        <v/>
      </c>
      <c r="I56" s="258" t="str">
        <f>IF(ISERROR(VLOOKUP(#REF!,$C$28:$P$36,13,FALSE)),"",VLOOKUP(#REF!,$C$28:$P$36,13,FALSE))</f>
        <v/>
      </c>
      <c r="J56" s="258" t="str">
        <f t="shared" si="4"/>
        <v/>
      </c>
      <c r="K56" s="258"/>
      <c r="L56" s="258"/>
      <c r="M56" s="261">
        <f t="shared" si="6"/>
        <v>0</v>
      </c>
      <c r="N56" s="262"/>
      <c r="O56" s="174"/>
      <c r="P56" s="32" t="str">
        <f t="shared" si="7"/>
        <v/>
      </c>
    </row>
    <row r="57" spans="1:16" s="26" customFormat="1" ht="14.25">
      <c r="A57" s="39">
        <v>6</v>
      </c>
      <c r="B57" s="31"/>
      <c r="C57" s="51" t="str">
        <f>IF(AND(C33&lt;&gt;C56,C33&lt;&gt;C55,C54&lt;&gt;C33,C33&lt;&gt;C53,C33&lt;&gt;C52),C33,"")</f>
        <v/>
      </c>
      <c r="D57" s="258" t="str">
        <f t="shared" si="5"/>
        <v/>
      </c>
      <c r="E57" s="258"/>
      <c r="F57" s="258" t="str">
        <f>IF(ISERROR(VLOOKUP(D57,Konten!$B$2:$C$54,2,FALSE)),"",VLOOKUP(D57,Konten!$B$2:$C$54,2,FALSE))</f>
        <v/>
      </c>
      <c r="G57" s="258" t="str">
        <f>IF(ISERROR(VLOOKUP(#REF!,$C$28:$P$36,13,FALSE)),"",VLOOKUP(#REF!,$C$28:$P$36,13,FALSE))</f>
        <v/>
      </c>
      <c r="H57" s="258" t="str">
        <f>IF(ISERROR(VLOOKUP(#REF!,$C$28:$P$36,13,FALSE)),"",VLOOKUP(#REF!,$C$28:$P$36,13,FALSE))</f>
        <v/>
      </c>
      <c r="I57" s="258" t="str">
        <f>IF(ISERROR(VLOOKUP(#REF!,$C$28:$P$36,13,FALSE)),"",VLOOKUP(#REF!,$C$28:$P$36,13,FALSE))</f>
        <v/>
      </c>
      <c r="J57" s="258" t="str">
        <f t="shared" si="4"/>
        <v/>
      </c>
      <c r="K57" s="258"/>
      <c r="L57" s="258"/>
      <c r="M57" s="261">
        <f t="shared" si="6"/>
        <v>0</v>
      </c>
      <c r="N57" s="262"/>
      <c r="O57" s="174"/>
      <c r="P57" s="32" t="str">
        <f t="shared" si="7"/>
        <v/>
      </c>
    </row>
    <row r="58" spans="1:16" s="26" customFormat="1" ht="14.25">
      <c r="A58" s="39">
        <v>7</v>
      </c>
      <c r="B58" s="31"/>
      <c r="C58" s="51" t="str">
        <f>IF(AND(C34&lt;&gt;C57,C34&lt;&gt;C56,C55&lt;&gt;C34,C34&lt;&gt;C54,C34&lt;&gt;C53,C34&lt;&gt;C52),C34,"")</f>
        <v/>
      </c>
      <c r="D58" s="258" t="str">
        <f t="shared" si="5"/>
        <v/>
      </c>
      <c r="E58" s="258"/>
      <c r="F58" s="258" t="str">
        <f>IF(ISERROR(VLOOKUP(D58,Konten!$B$2:$C$54,2,FALSE)),"",VLOOKUP(D58,Konten!$B$2:$C$54,2,FALSE))</f>
        <v/>
      </c>
      <c r="G58" s="258" t="str">
        <f>IF(ISERROR(VLOOKUP(#REF!,$C$28:$P$36,13,FALSE)),"",VLOOKUP(#REF!,$C$28:$P$36,13,FALSE))</f>
        <v/>
      </c>
      <c r="H58" s="258" t="str">
        <f>IF(ISERROR(VLOOKUP(#REF!,$C$28:$P$36,13,FALSE)),"",VLOOKUP(#REF!,$C$28:$P$36,13,FALSE))</f>
        <v/>
      </c>
      <c r="I58" s="258" t="str">
        <f>IF(ISERROR(VLOOKUP(#REF!,$C$28:$P$36,13,FALSE)),"",VLOOKUP(#REF!,$C$28:$P$36,13,FALSE))</f>
        <v/>
      </c>
      <c r="J58" s="258" t="str">
        <f>IF(M58&lt;&gt;0,$G$17,"")</f>
        <v/>
      </c>
      <c r="K58" s="258"/>
      <c r="L58" s="258"/>
      <c r="M58" s="261">
        <f t="shared" si="6"/>
        <v>0</v>
      </c>
      <c r="N58" s="262"/>
      <c r="O58" s="174"/>
      <c r="P58" s="107" t="str">
        <f t="shared" si="7"/>
        <v/>
      </c>
    </row>
    <row r="59" spans="1:16" s="26" customFormat="1" ht="14.25">
      <c r="A59" s="39">
        <v>8</v>
      </c>
      <c r="B59" s="31"/>
      <c r="C59" s="51" t="str">
        <f>IF(AND(C35&lt;&gt;C58,C35&lt;&gt;C57,C56&lt;&gt;C35,C35&lt;&gt;C55,C35&lt;&gt;C54,C35&lt;&gt;C53,C35&lt;&gt;C52),C35,"")</f>
        <v/>
      </c>
      <c r="D59" s="258" t="str">
        <f t="shared" si="5"/>
        <v/>
      </c>
      <c r="E59" s="258"/>
      <c r="F59" s="258" t="str">
        <f>IF(ISERROR(VLOOKUP(D59,Konten!$B$2:$C$54,2,FALSE)),"",VLOOKUP(D59,Konten!$B$2:$C$54,2,FALSE))</f>
        <v/>
      </c>
      <c r="G59" s="258" t="str">
        <f>IF(ISERROR(VLOOKUP(#REF!,$C$28:$P$36,13,FALSE)),"",VLOOKUP(#REF!,$C$28:$P$36,13,FALSE))</f>
        <v/>
      </c>
      <c r="H59" s="258" t="str">
        <f>IF(ISERROR(VLOOKUP(#REF!,$C$28:$P$36,13,FALSE)),"",VLOOKUP(#REF!,$C$28:$P$36,13,FALSE))</f>
        <v/>
      </c>
      <c r="I59" s="258" t="str">
        <f>IF(ISERROR(VLOOKUP(#REF!,$C$28:$P$36,13,FALSE)),"",VLOOKUP(#REF!,$C$28:$P$36,13,FALSE))</f>
        <v/>
      </c>
      <c r="J59" s="258" t="str">
        <f>IF(M59&lt;&gt;0,$G$17,"")</f>
        <v/>
      </c>
      <c r="K59" s="258"/>
      <c r="L59" s="258"/>
      <c r="M59" s="261">
        <f t="shared" si="6"/>
        <v>0</v>
      </c>
      <c r="N59" s="262"/>
      <c r="O59" s="174"/>
      <c r="P59" s="107" t="str">
        <f t="shared" si="7"/>
        <v/>
      </c>
    </row>
    <row r="60" spans="1:16" s="26" customFormat="1" ht="14.25">
      <c r="A60" s="108">
        <v>9</v>
      </c>
      <c r="B60" s="109"/>
      <c r="C60" s="110" t="str">
        <f>IF(AND(C36&lt;&gt;C59,C36&lt;&gt;C58,C57&lt;&gt;C36,C36&lt;&gt;C56,C36&lt;&gt;C55,C36&lt;&gt;C54,C36&lt;&gt;C53,C36&lt;&gt;C52),C36,"")</f>
        <v/>
      </c>
      <c r="D60" s="224" t="str">
        <f t="shared" si="5"/>
        <v/>
      </c>
      <c r="E60" s="224"/>
      <c r="F60" s="224" t="str">
        <f>IF(ISERROR(VLOOKUP(D60,Konten!$B$2:$C$54,2,FALSE)),"",VLOOKUP(D60,Konten!$B$2:$C$54,2,FALSE))</f>
        <v/>
      </c>
      <c r="G60" s="224"/>
      <c r="H60" s="224"/>
      <c r="I60" s="224"/>
      <c r="J60" s="224" t="str">
        <f>IF(M60&lt;&gt;0,$G$17,"")</f>
        <v/>
      </c>
      <c r="K60" s="224"/>
      <c r="L60" s="224"/>
      <c r="M60" s="263">
        <f t="shared" si="6"/>
        <v>0</v>
      </c>
      <c r="N60" s="264"/>
      <c r="O60" s="175"/>
      <c r="P60" s="112" t="str">
        <f t="shared" si="7"/>
        <v/>
      </c>
    </row>
    <row r="61" spans="1:16" s="26" customFormat="1" ht="15.75">
      <c r="A61" s="43" t="s">
        <v>346</v>
      </c>
      <c r="B61" s="44"/>
      <c r="C61" s="45"/>
      <c r="D61" s="47"/>
      <c r="E61" s="46"/>
      <c r="F61" s="46"/>
      <c r="G61" s="46"/>
      <c r="H61" s="33"/>
      <c r="I61" s="33"/>
      <c r="J61" s="48"/>
      <c r="K61" s="48"/>
      <c r="L61" s="48"/>
      <c r="M61" s="259">
        <f>SUM(M52:M60)</f>
        <v>0</v>
      </c>
      <c r="N61" s="260"/>
      <c r="O61" s="193"/>
      <c r="P61" s="83" t="str">
        <f>G16</f>
        <v>CHF</v>
      </c>
    </row>
    <row r="62" spans="1:16" s="26" customFormat="1" ht="16.5">
      <c r="A62" s="16"/>
      <c r="B62" s="16"/>
      <c r="C62" s="34"/>
      <c r="D62" s="18"/>
      <c r="E62" s="17"/>
      <c r="F62" s="17"/>
      <c r="G62" s="17"/>
      <c r="H62" s="16"/>
      <c r="I62" s="16"/>
      <c r="J62" s="16"/>
      <c r="K62" s="18"/>
      <c r="L62" s="16"/>
      <c r="M62" s="16"/>
      <c r="N62" s="25"/>
      <c r="O62" s="25"/>
      <c r="P62" s="18"/>
    </row>
    <row r="63" spans="1:16" s="26" customFormat="1" ht="16.5">
      <c r="A63" s="16"/>
      <c r="B63" s="16"/>
      <c r="C63" s="17"/>
      <c r="D63" s="18"/>
      <c r="E63" s="17"/>
      <c r="F63" s="17"/>
      <c r="G63" s="17"/>
      <c r="H63" s="16"/>
      <c r="I63" s="16"/>
      <c r="J63" s="16"/>
      <c r="K63" s="18"/>
      <c r="L63" s="16"/>
      <c r="M63" s="16"/>
      <c r="N63" s="25"/>
      <c r="O63" s="25"/>
      <c r="P63" s="18"/>
    </row>
    <row r="64" spans="1:16" ht="16.5">
      <c r="A64" s="1"/>
      <c r="B64" s="1"/>
      <c r="C64" s="2"/>
      <c r="D64" s="3"/>
      <c r="E64" s="2"/>
      <c r="F64" s="2"/>
      <c r="G64" s="2"/>
      <c r="H64" s="1"/>
      <c r="I64" s="1"/>
      <c r="J64" s="1"/>
      <c r="K64" s="3"/>
      <c r="L64" s="1"/>
      <c r="M64" s="1"/>
      <c r="N64" s="25"/>
      <c r="O64" s="25"/>
      <c r="P64" s="3"/>
    </row>
    <row r="65" spans="1:16" ht="16.5" hidden="1" collapsed="1">
      <c r="A65" s="1"/>
      <c r="B65" s="1"/>
      <c r="C65" s="2"/>
      <c r="D65" s="3"/>
      <c r="E65" s="2"/>
      <c r="F65" s="2"/>
      <c r="G65" s="2"/>
      <c r="H65" s="1" t="s">
        <v>357</v>
      </c>
      <c r="I65" s="1"/>
      <c r="J65" s="1"/>
      <c r="K65" s="3"/>
      <c r="L65" s="1"/>
      <c r="M65" s="1"/>
      <c r="N65" s="25"/>
      <c r="O65" s="25"/>
      <c r="P65" s="3"/>
    </row>
    <row r="66" spans="1:16" ht="16.5" hidden="1" outlineLevel="1">
      <c r="A66" s="1"/>
      <c r="B66" s="1"/>
      <c r="C66" s="2"/>
      <c r="D66" s="3"/>
      <c r="E66" s="2"/>
      <c r="F66" s="2"/>
      <c r="G66" s="2"/>
      <c r="H66" s="71" t="s">
        <v>8</v>
      </c>
      <c r="I66" s="72" t="s">
        <v>358</v>
      </c>
      <c r="J66" s="72"/>
      <c r="K66" s="72"/>
      <c r="L66" s="72"/>
      <c r="M66" s="1"/>
      <c r="N66" s="25"/>
      <c r="O66" s="25"/>
      <c r="P66" s="3"/>
    </row>
    <row r="67" spans="1:16" ht="16.5" hidden="1" outlineLevel="1">
      <c r="A67" s="1"/>
      <c r="B67" s="1"/>
      <c r="C67" s="2"/>
      <c r="D67" s="3"/>
      <c r="E67" s="2"/>
      <c r="F67" s="2"/>
      <c r="G67" s="2"/>
      <c r="H67" s="73" t="s">
        <v>359</v>
      </c>
      <c r="I67" s="72" t="s">
        <v>360</v>
      </c>
      <c r="J67" s="72"/>
      <c r="K67" s="72"/>
      <c r="L67" s="72"/>
      <c r="M67" s="1"/>
      <c r="N67" s="25"/>
      <c r="O67" s="25"/>
      <c r="P67" s="3"/>
    </row>
    <row r="68" spans="1:16" ht="16.5" hidden="1" outlineLevel="1">
      <c r="A68" s="1"/>
      <c r="B68" s="1"/>
      <c r="C68" s="2"/>
      <c r="D68" s="3"/>
      <c r="E68" s="2"/>
      <c r="F68" s="2"/>
      <c r="G68" s="2"/>
      <c r="H68" s="71" t="s">
        <v>10</v>
      </c>
      <c r="I68" s="72" t="s">
        <v>361</v>
      </c>
      <c r="J68" s="72"/>
      <c r="K68" s="72"/>
      <c r="L68" s="72"/>
      <c r="M68" s="1"/>
      <c r="N68" s="25"/>
      <c r="O68" s="25"/>
      <c r="P68" s="3"/>
    </row>
    <row r="69" spans="1:16" ht="16.5" hidden="1" outlineLevel="1">
      <c r="A69" s="1"/>
      <c r="B69" s="1"/>
      <c r="C69" s="2"/>
      <c r="D69" s="3"/>
      <c r="E69" s="2"/>
      <c r="F69" s="2"/>
      <c r="G69" s="2"/>
      <c r="H69" s="71" t="s">
        <v>11</v>
      </c>
      <c r="I69" s="72" t="s">
        <v>362</v>
      </c>
      <c r="J69" s="72"/>
      <c r="K69" s="72"/>
      <c r="L69" s="72"/>
      <c r="M69" s="1"/>
      <c r="N69" s="25"/>
      <c r="O69" s="25"/>
      <c r="P69" s="3"/>
    </row>
    <row r="70" spans="1:16" ht="16.5" hidden="1" outlineLevel="1">
      <c r="A70" s="1"/>
      <c r="B70" s="1"/>
      <c r="C70" s="2"/>
      <c r="D70" s="3"/>
      <c r="E70" s="2"/>
      <c r="F70" s="2"/>
      <c r="G70" s="2"/>
      <c r="H70" s="71" t="s">
        <v>363</v>
      </c>
      <c r="I70" s="72" t="s">
        <v>364</v>
      </c>
      <c r="J70" s="72"/>
      <c r="K70" s="72"/>
      <c r="L70" s="72"/>
      <c r="M70" s="1"/>
      <c r="N70" s="25"/>
      <c r="O70" s="25"/>
      <c r="P70" s="3"/>
    </row>
    <row r="71" spans="1:16" ht="16.5" hidden="1" outlineLevel="1">
      <c r="A71" s="1"/>
      <c r="B71" s="1"/>
      <c r="C71" s="2"/>
      <c r="D71" s="3"/>
      <c r="E71" s="2"/>
      <c r="F71" s="2"/>
      <c r="G71" s="2"/>
      <c r="H71" s="71" t="s">
        <v>365</v>
      </c>
      <c r="I71" s="72" t="s">
        <v>366</v>
      </c>
      <c r="J71" s="72"/>
      <c r="K71" s="72"/>
      <c r="L71" s="72"/>
      <c r="M71" s="1"/>
      <c r="N71" s="25"/>
      <c r="O71" s="25"/>
      <c r="P71" s="3"/>
    </row>
    <row r="72" spans="1:16" ht="16.5" hidden="1" outlineLevel="1">
      <c r="A72" s="1"/>
      <c r="B72" s="1"/>
      <c r="C72" s="2"/>
      <c r="D72" s="3"/>
      <c r="E72" s="2"/>
      <c r="F72" s="2"/>
      <c r="G72" s="2"/>
      <c r="H72" s="71" t="s">
        <v>367</v>
      </c>
      <c r="I72" s="72" t="s">
        <v>368</v>
      </c>
      <c r="J72" s="72"/>
      <c r="K72" s="72"/>
      <c r="L72" s="72"/>
      <c r="M72" s="1"/>
      <c r="N72" s="25"/>
      <c r="O72" s="25"/>
      <c r="P72" s="3"/>
    </row>
    <row r="73" spans="1:16" ht="16.5" hidden="1" outlineLevel="1">
      <c r="A73" s="1"/>
      <c r="B73" s="1"/>
      <c r="C73" s="2"/>
      <c r="D73" s="3"/>
      <c r="E73" s="2"/>
      <c r="F73" s="2"/>
      <c r="G73" s="2"/>
      <c r="H73" s="71" t="s">
        <v>369</v>
      </c>
      <c r="I73" s="72" t="s">
        <v>370</v>
      </c>
      <c r="J73" s="72"/>
      <c r="K73" s="72"/>
      <c r="L73" s="72"/>
      <c r="M73" s="1"/>
      <c r="N73" s="25"/>
      <c r="O73" s="25"/>
      <c r="P73" s="3"/>
    </row>
    <row r="74" spans="1:16" ht="16.5" hidden="1" outlineLevel="1">
      <c r="A74" s="1"/>
      <c r="B74" s="1"/>
      <c r="C74" s="2"/>
      <c r="D74" s="3"/>
      <c r="E74" s="2"/>
      <c r="F74" s="2"/>
      <c r="G74" s="2"/>
      <c r="H74" s="71" t="s">
        <v>371</v>
      </c>
      <c r="I74" s="72" t="s">
        <v>372</v>
      </c>
      <c r="J74" s="72"/>
      <c r="K74" s="72"/>
      <c r="L74" s="72"/>
      <c r="M74" s="1"/>
      <c r="N74" s="25"/>
      <c r="O74" s="25"/>
      <c r="P74" s="3"/>
    </row>
    <row r="75" spans="1:16" ht="16.5" hidden="1" outlineLevel="1">
      <c r="A75" s="1"/>
      <c r="B75" s="1"/>
      <c r="C75" s="2"/>
      <c r="D75" s="3"/>
      <c r="E75" s="2"/>
      <c r="F75" s="2"/>
      <c r="G75" s="2"/>
      <c r="H75" s="71" t="s">
        <v>373</v>
      </c>
      <c r="I75" s="72" t="s">
        <v>374</v>
      </c>
      <c r="J75" s="72"/>
      <c r="K75" s="72"/>
      <c r="L75" s="72"/>
      <c r="M75" s="1"/>
      <c r="N75" s="25"/>
      <c r="O75" s="25"/>
      <c r="P75" s="3"/>
    </row>
    <row r="76" spans="1:16" ht="16.5" hidden="1" outlineLevel="1">
      <c r="A76" s="8"/>
      <c r="B76" s="1"/>
      <c r="C76" s="9"/>
      <c r="D76" s="10"/>
      <c r="E76" s="9"/>
      <c r="F76" s="9"/>
      <c r="G76" s="9"/>
      <c r="H76" s="71" t="s">
        <v>375</v>
      </c>
      <c r="I76" s="72" t="s">
        <v>376</v>
      </c>
      <c r="J76" s="72"/>
      <c r="K76" s="72"/>
      <c r="L76" s="72"/>
      <c r="M76" s="1"/>
      <c r="N76" s="25"/>
      <c r="O76" s="25"/>
      <c r="P76" s="10"/>
    </row>
    <row r="77" spans="1:16" ht="16.5" hidden="1" outlineLevel="1">
      <c r="A77" s="1"/>
      <c r="B77" s="1"/>
      <c r="H77" s="71" t="s">
        <v>377</v>
      </c>
      <c r="I77" s="72" t="s">
        <v>378</v>
      </c>
      <c r="J77" s="72"/>
      <c r="K77" s="72"/>
      <c r="L77" s="72"/>
      <c r="M77" s="1"/>
      <c r="N77" s="25"/>
      <c r="O77" s="25"/>
      <c r="P77" s="3"/>
    </row>
    <row r="78" spans="1:16" ht="16.5" hidden="1" outlineLevel="1">
      <c r="A78" s="1"/>
      <c r="B78" s="1"/>
      <c r="H78" s="71" t="s">
        <v>379</v>
      </c>
      <c r="I78" s="72" t="s">
        <v>380</v>
      </c>
      <c r="J78" s="72"/>
      <c r="K78" s="72"/>
      <c r="L78" s="72"/>
      <c r="M78" s="1"/>
      <c r="N78" s="25"/>
      <c r="O78" s="25"/>
      <c r="P78" s="3"/>
    </row>
    <row r="79" spans="1:16" ht="16.5" hidden="1" outlineLevel="1">
      <c r="A79" s="1"/>
      <c r="B79" s="1"/>
      <c r="H79" s="71" t="s">
        <v>381</v>
      </c>
      <c r="I79" s="72" t="s">
        <v>382</v>
      </c>
      <c r="J79" s="72"/>
      <c r="K79" s="72"/>
      <c r="L79" s="72"/>
      <c r="M79" s="1"/>
      <c r="N79" s="25"/>
      <c r="O79" s="25"/>
      <c r="P79" s="3"/>
    </row>
    <row r="80" spans="1:16" ht="16.5" hidden="1" outlineLevel="1">
      <c r="A80" s="1"/>
      <c r="B80" s="1"/>
      <c r="C80" s="2"/>
      <c r="D80" s="79"/>
      <c r="E80" s="49"/>
      <c r="F80" s="2"/>
      <c r="G80" s="2"/>
      <c r="H80" s="71" t="s">
        <v>383</v>
      </c>
      <c r="I80" s="72" t="s">
        <v>443</v>
      </c>
      <c r="J80" s="72"/>
      <c r="K80" s="72"/>
      <c r="L80" s="72"/>
      <c r="M80" s="1"/>
      <c r="N80" s="25"/>
      <c r="O80" s="25"/>
      <c r="P80" s="3"/>
    </row>
    <row r="81" spans="1:16" ht="16.5" hidden="1" outlineLevel="1">
      <c r="A81" s="1"/>
      <c r="B81" s="1"/>
      <c r="C81" s="2"/>
      <c r="D81" s="79"/>
      <c r="E81" s="49"/>
      <c r="F81" s="2"/>
      <c r="G81" s="2"/>
      <c r="H81" s="2"/>
      <c r="I81" s="1"/>
      <c r="J81" s="1"/>
      <c r="K81" s="10"/>
      <c r="L81" s="1"/>
      <c r="M81" s="1"/>
      <c r="N81" s="25"/>
      <c r="O81" s="25"/>
      <c r="P81" s="3"/>
    </row>
    <row r="82" spans="1:16" ht="16.5" hidden="1" outlineLevel="1">
      <c r="A82" s="1"/>
      <c r="B82" s="1"/>
      <c r="C82" s="2"/>
      <c r="D82" s="79"/>
      <c r="E82" s="49"/>
      <c r="F82" s="2"/>
      <c r="G82" s="2"/>
      <c r="H82" s="2"/>
      <c r="I82" s="1"/>
      <c r="J82" s="1"/>
      <c r="K82" s="10"/>
      <c r="L82" s="1"/>
      <c r="M82" s="1"/>
      <c r="N82" s="25"/>
      <c r="O82" s="25"/>
      <c r="P82" s="3"/>
    </row>
    <row r="83" spans="1:16" ht="16.5" hidden="1" outlineLevel="1">
      <c r="A83" s="1"/>
      <c r="B83" s="49"/>
      <c r="C83" s="2"/>
      <c r="D83" s="79">
        <v>306020</v>
      </c>
      <c r="E83" s="49"/>
      <c r="F83" s="2"/>
      <c r="G83" s="2"/>
      <c r="H83" s="1"/>
      <c r="I83" s="1"/>
      <c r="J83" s="1"/>
      <c r="K83" s="10"/>
      <c r="L83" s="1"/>
      <c r="M83" s="1"/>
      <c r="N83" s="25"/>
      <c r="O83" s="25"/>
      <c r="P83" s="3"/>
    </row>
    <row r="84" spans="1:16" ht="16.5" hidden="1" outlineLevel="1">
      <c r="A84" s="1"/>
      <c r="B84" s="49"/>
      <c r="C84" s="2"/>
      <c r="D84" s="79">
        <v>306030</v>
      </c>
      <c r="E84" s="49"/>
      <c r="F84" s="2"/>
      <c r="G84" s="2"/>
      <c r="H84" s="1"/>
      <c r="I84" s="1"/>
      <c r="J84" s="1"/>
      <c r="K84" s="10"/>
      <c r="L84" s="1"/>
      <c r="M84" s="1"/>
      <c r="N84" s="25"/>
      <c r="O84" s="25"/>
      <c r="P84" s="3"/>
    </row>
    <row r="85" spans="1:16" ht="16.5" hidden="1" outlineLevel="1">
      <c r="A85" s="1"/>
      <c r="B85" s="49"/>
      <c r="C85" s="2"/>
      <c r="D85" s="79">
        <v>310020</v>
      </c>
      <c r="E85" s="49"/>
      <c r="F85" s="2"/>
      <c r="G85" s="2"/>
      <c r="H85" s="1"/>
      <c r="I85" s="1"/>
      <c r="J85" s="1"/>
      <c r="K85" s="10"/>
      <c r="L85" s="1"/>
      <c r="M85" s="1"/>
      <c r="N85" s="25"/>
      <c r="O85" s="25"/>
      <c r="P85" s="3"/>
    </row>
    <row r="86" spans="1:16" ht="16.5" hidden="1" outlineLevel="1">
      <c r="A86" s="1"/>
      <c r="B86" s="49"/>
      <c r="C86" s="2"/>
      <c r="D86" s="79">
        <v>310030</v>
      </c>
      <c r="E86" s="49"/>
      <c r="F86" s="2"/>
      <c r="G86" s="2"/>
      <c r="H86" s="1"/>
      <c r="I86" s="1"/>
      <c r="J86" s="1"/>
      <c r="K86" s="10"/>
      <c r="L86" s="1"/>
      <c r="M86" s="1"/>
      <c r="N86" s="25"/>
      <c r="O86" s="25"/>
      <c r="P86" s="3"/>
    </row>
    <row r="87" spans="1:16" ht="16.5" hidden="1" outlineLevel="1">
      <c r="A87" s="1"/>
      <c r="B87" s="49"/>
      <c r="C87" s="2"/>
      <c r="D87" s="79">
        <v>310040</v>
      </c>
      <c r="E87" s="49"/>
      <c r="F87" s="2"/>
      <c r="G87" s="2"/>
      <c r="H87" s="1"/>
      <c r="I87" s="1"/>
      <c r="J87" s="1"/>
      <c r="K87" s="10"/>
      <c r="L87" s="1"/>
      <c r="M87" s="1"/>
      <c r="N87" s="25"/>
      <c r="O87" s="25"/>
      <c r="P87" s="3"/>
    </row>
    <row r="88" spans="1:16" ht="16.5" hidden="1" outlineLevel="1">
      <c r="A88" s="1"/>
      <c r="B88" s="49"/>
      <c r="C88" s="2"/>
      <c r="D88" s="79">
        <v>311900</v>
      </c>
      <c r="E88" s="49"/>
      <c r="F88" s="2"/>
      <c r="G88" s="2"/>
      <c r="H88" s="1"/>
      <c r="I88" s="1"/>
      <c r="J88" s="1"/>
      <c r="K88" s="10"/>
      <c r="L88" s="1"/>
      <c r="M88" s="1"/>
      <c r="N88" s="25"/>
      <c r="O88" s="25"/>
      <c r="P88" s="3"/>
    </row>
    <row r="89" spans="1:16" ht="16.5" hidden="1" outlineLevel="1">
      <c r="A89" s="1"/>
      <c r="B89" s="49"/>
      <c r="C89" s="2"/>
      <c r="D89" s="79">
        <v>313000</v>
      </c>
      <c r="E89" s="49"/>
      <c r="F89" s="2"/>
      <c r="G89" s="2"/>
      <c r="H89" s="1"/>
      <c r="I89" s="1"/>
      <c r="J89" s="1"/>
      <c r="K89" s="10"/>
      <c r="L89" s="1"/>
      <c r="M89" s="1"/>
      <c r="N89" s="25"/>
      <c r="O89" s="25"/>
      <c r="P89" s="3"/>
    </row>
    <row r="90" spans="1:16" ht="16.5" hidden="1" outlineLevel="1">
      <c r="A90" s="1"/>
      <c r="B90" s="49"/>
      <c r="C90" s="2"/>
      <c r="D90" s="79">
        <v>321200</v>
      </c>
      <c r="E90" s="49"/>
      <c r="F90" s="2"/>
      <c r="G90" s="2"/>
      <c r="H90" s="1"/>
      <c r="I90" s="1"/>
      <c r="J90" s="1"/>
      <c r="K90" s="10"/>
      <c r="L90" s="1"/>
      <c r="M90" s="1"/>
      <c r="N90" s="25"/>
      <c r="O90" s="25"/>
      <c r="P90" s="3"/>
    </row>
    <row r="91" spans="1:16" ht="16.5" hidden="1" outlineLevel="1">
      <c r="A91" s="1"/>
      <c r="B91" s="49"/>
      <c r="C91" s="2"/>
      <c r="D91" s="79">
        <v>321990</v>
      </c>
      <c r="E91" s="49"/>
      <c r="F91" s="2"/>
      <c r="G91" s="2"/>
      <c r="I91" s="1"/>
      <c r="J91" s="1"/>
      <c r="K91" s="10"/>
      <c r="M91" s="1"/>
      <c r="N91" s="25"/>
      <c r="O91" s="25"/>
      <c r="P91" s="3"/>
    </row>
    <row r="92" spans="1:16" ht="16.5" hidden="1" outlineLevel="1">
      <c r="A92" s="1"/>
      <c r="B92" s="49"/>
      <c r="C92" s="2"/>
      <c r="D92" s="79">
        <v>322040</v>
      </c>
      <c r="E92" s="49"/>
      <c r="F92" s="2"/>
      <c r="G92" s="2"/>
      <c r="I92" s="1"/>
      <c r="J92" s="1"/>
      <c r="K92" s="10"/>
      <c r="M92" s="1"/>
      <c r="N92" s="25"/>
      <c r="O92" s="25"/>
      <c r="P92" s="3"/>
    </row>
    <row r="93" spans="1:16" ht="16.5" hidden="1" outlineLevel="1">
      <c r="B93" s="49"/>
      <c r="D93" s="79">
        <v>323020</v>
      </c>
      <c r="E93" s="49"/>
      <c r="G93" s="2"/>
      <c r="H93" s="2"/>
      <c r="K93" s="10"/>
      <c r="M93" s="1"/>
    </row>
    <row r="94" spans="1:16" ht="16.5" hidden="1" outlineLevel="1">
      <c r="B94" s="49"/>
      <c r="D94" s="79">
        <v>329300</v>
      </c>
      <c r="E94" s="49"/>
      <c r="G94" s="2"/>
      <c r="H94" s="2"/>
      <c r="K94" s="10"/>
      <c r="M94" s="1"/>
    </row>
    <row r="95" spans="1:16" ht="16.5" hidden="1" outlineLevel="1">
      <c r="B95" s="49"/>
      <c r="D95" s="79">
        <v>329500</v>
      </c>
      <c r="E95" s="49"/>
      <c r="G95" s="59"/>
      <c r="H95" s="60"/>
      <c r="K95" s="10"/>
      <c r="M95" s="1"/>
    </row>
    <row r="96" spans="1:16" ht="16.5" hidden="1" outlineLevel="1">
      <c r="B96" s="49"/>
      <c r="D96" s="79">
        <v>330000</v>
      </c>
      <c r="E96" s="49"/>
      <c r="G96" s="59"/>
      <c r="H96" s="60"/>
      <c r="K96" s="10"/>
    </row>
    <row r="97" spans="2:11" ht="16.5" hidden="1" outlineLevel="1">
      <c r="B97" s="49"/>
      <c r="D97" s="79">
        <v>330010</v>
      </c>
      <c r="E97" s="49"/>
      <c r="G97" s="59"/>
      <c r="H97" s="60"/>
      <c r="K97" s="10"/>
    </row>
    <row r="98" spans="2:11" ht="16.5" hidden="1" outlineLevel="1">
      <c r="B98" s="49"/>
      <c r="D98" s="79">
        <v>330020</v>
      </c>
      <c r="E98" s="49"/>
      <c r="G98" s="59"/>
      <c r="H98" s="60"/>
      <c r="K98" s="10"/>
    </row>
    <row r="99" spans="2:11" ht="16.5" hidden="1" outlineLevel="1">
      <c r="B99" s="49"/>
      <c r="D99" s="79">
        <v>330060</v>
      </c>
      <c r="E99" s="49"/>
      <c r="G99" s="59"/>
      <c r="H99" s="60"/>
      <c r="K99" s="10"/>
    </row>
    <row r="100" spans="2:11" ht="16.5" hidden="1" outlineLevel="1">
      <c r="B100" s="49"/>
      <c r="D100" s="79">
        <v>330070</v>
      </c>
      <c r="E100" s="49"/>
      <c r="G100" s="59"/>
      <c r="H100" s="60"/>
      <c r="K100" s="10"/>
    </row>
    <row r="101" spans="2:11" ht="16.5" hidden="1" outlineLevel="1">
      <c r="B101" s="49"/>
      <c r="D101" s="79">
        <v>330080</v>
      </c>
      <c r="E101" s="49"/>
      <c r="G101" s="59"/>
      <c r="H101" s="60"/>
      <c r="K101" s="10"/>
    </row>
    <row r="102" spans="2:11" ht="16.5" hidden="1" outlineLevel="1">
      <c r="B102" s="49"/>
      <c r="D102" s="79">
        <v>330090</v>
      </c>
      <c r="E102" s="49"/>
      <c r="G102" s="59"/>
      <c r="H102" s="60"/>
      <c r="K102" s="10"/>
    </row>
    <row r="103" spans="2:11" ht="16.5" hidden="1" outlineLevel="1">
      <c r="B103" s="49"/>
      <c r="D103" s="79">
        <v>360500</v>
      </c>
      <c r="E103" s="49"/>
      <c r="G103" s="59"/>
      <c r="H103" s="60"/>
    </row>
    <row r="104" spans="2:11" ht="16.5" hidden="1" outlineLevel="1">
      <c r="B104" s="49"/>
      <c r="D104" s="79">
        <v>361010</v>
      </c>
      <c r="E104" s="49"/>
      <c r="G104" s="59"/>
      <c r="H104" s="60"/>
    </row>
    <row r="105" spans="2:11" ht="16.5" hidden="1" outlineLevel="1">
      <c r="B105" s="49"/>
      <c r="D105" s="79">
        <v>400900</v>
      </c>
      <c r="E105" s="49"/>
      <c r="G105" s="59"/>
      <c r="H105" s="60"/>
    </row>
    <row r="106" spans="2:11" ht="16.5" hidden="1" outlineLevel="1">
      <c r="B106" s="49"/>
      <c r="D106" s="79">
        <v>403000</v>
      </c>
      <c r="E106" s="49"/>
      <c r="G106" s="59"/>
      <c r="H106" s="60"/>
    </row>
    <row r="107" spans="2:11" ht="16.5" hidden="1" outlineLevel="1">
      <c r="B107" s="49"/>
      <c r="D107" s="79">
        <v>403010</v>
      </c>
      <c r="E107" s="49"/>
      <c r="G107" s="59"/>
      <c r="H107" s="60"/>
    </row>
    <row r="108" spans="2:11" ht="16.5" hidden="1" outlineLevel="1">
      <c r="B108" s="49"/>
      <c r="D108" s="79">
        <v>403020</v>
      </c>
      <c r="E108" s="49"/>
      <c r="G108" s="59"/>
      <c r="H108" s="60"/>
    </row>
    <row r="109" spans="2:11" ht="16.5" hidden="1" outlineLevel="1">
      <c r="B109" s="49"/>
      <c r="D109" s="79">
        <v>403030</v>
      </c>
      <c r="E109" s="49"/>
      <c r="G109" s="59"/>
      <c r="H109" s="60"/>
    </row>
    <row r="110" spans="2:11" ht="16.5" hidden="1" outlineLevel="1">
      <c r="B110" s="49"/>
      <c r="D110" s="79">
        <v>403040</v>
      </c>
      <c r="E110" s="49"/>
      <c r="G110" s="59"/>
      <c r="H110" s="60"/>
    </row>
    <row r="111" spans="2:11" ht="16.5" hidden="1" outlineLevel="1">
      <c r="B111" s="49"/>
      <c r="D111" s="79">
        <v>403050</v>
      </c>
      <c r="E111" s="49"/>
      <c r="G111" s="59"/>
      <c r="H111" s="60"/>
    </row>
    <row r="112" spans="2:11" ht="16.5" hidden="1" outlineLevel="1">
      <c r="B112" s="49"/>
      <c r="D112" s="79">
        <v>411010</v>
      </c>
      <c r="E112" s="49"/>
      <c r="G112" s="59"/>
      <c r="H112" s="60"/>
    </row>
    <row r="113" spans="2:8" ht="16.5" hidden="1" outlineLevel="1">
      <c r="B113" s="49"/>
      <c r="D113" s="79">
        <v>411017</v>
      </c>
      <c r="E113" s="49"/>
      <c r="G113" s="59"/>
      <c r="H113" s="60"/>
    </row>
    <row r="114" spans="2:8" ht="16.5" hidden="1" outlineLevel="1">
      <c r="B114" s="49"/>
      <c r="D114" s="79">
        <v>411018</v>
      </c>
      <c r="E114" s="49"/>
      <c r="G114" s="59"/>
      <c r="H114" s="60"/>
    </row>
    <row r="115" spans="2:8" ht="16.5" hidden="1" outlineLevel="1">
      <c r="B115" s="49"/>
      <c r="D115" s="79">
        <v>411020</v>
      </c>
      <c r="E115" s="49"/>
      <c r="G115" s="59"/>
      <c r="H115" s="60"/>
    </row>
    <row r="116" spans="2:8" ht="16.5" hidden="1" outlineLevel="1">
      <c r="B116" s="49"/>
      <c r="D116" s="79">
        <v>412000</v>
      </c>
      <c r="E116" s="49"/>
      <c r="G116" s="59"/>
      <c r="H116" s="60"/>
    </row>
    <row r="117" spans="2:8" ht="16.5" hidden="1" outlineLevel="1">
      <c r="B117" s="49"/>
      <c r="D117" s="79">
        <v>412007</v>
      </c>
      <c r="E117" s="49"/>
      <c r="G117" s="59"/>
      <c r="H117" s="60"/>
    </row>
    <row r="118" spans="2:8" ht="16.5" hidden="1" outlineLevel="1">
      <c r="B118" s="49"/>
      <c r="D118" s="79">
        <v>413000</v>
      </c>
      <c r="E118" s="49"/>
      <c r="G118" s="59"/>
      <c r="H118" s="60"/>
    </row>
    <row r="119" spans="2:8" ht="16.5" hidden="1" outlineLevel="1">
      <c r="B119" s="49"/>
      <c r="D119" s="79">
        <v>413010</v>
      </c>
      <c r="E119" s="49"/>
      <c r="G119" s="59"/>
      <c r="H119" s="60"/>
    </row>
    <row r="120" spans="2:8" ht="16.5" hidden="1" outlineLevel="1">
      <c r="B120" s="49"/>
      <c r="D120" s="79">
        <v>413020</v>
      </c>
      <c r="E120" s="49"/>
      <c r="G120" s="59"/>
      <c r="H120" s="60"/>
    </row>
    <row r="121" spans="2:8" ht="16.5" hidden="1" outlineLevel="1">
      <c r="B121" s="49"/>
      <c r="D121" s="79">
        <v>413900</v>
      </c>
      <c r="E121" s="49"/>
      <c r="G121" s="59"/>
      <c r="H121" s="60"/>
    </row>
    <row r="122" spans="2:8" ht="16.5" hidden="1" outlineLevel="1">
      <c r="B122" s="49"/>
      <c r="D122" s="79">
        <v>413907</v>
      </c>
      <c r="E122" s="49"/>
      <c r="G122" s="59"/>
      <c r="H122" s="60"/>
    </row>
    <row r="123" spans="2:8" ht="16.5" hidden="1" outlineLevel="1">
      <c r="B123" s="49"/>
      <c r="D123" s="79">
        <v>425900</v>
      </c>
      <c r="E123" s="49"/>
      <c r="G123" s="59"/>
      <c r="H123" s="60"/>
    </row>
    <row r="124" spans="2:8" ht="16.5" hidden="1" outlineLevel="1">
      <c r="B124" s="49"/>
      <c r="D124" s="79">
        <v>425907</v>
      </c>
      <c r="E124" s="49"/>
      <c r="G124" s="59"/>
      <c r="H124" s="60"/>
    </row>
    <row r="125" spans="2:8" ht="16.5" hidden="1" outlineLevel="1">
      <c r="B125" s="49"/>
      <c r="D125" s="79">
        <v>431000</v>
      </c>
      <c r="E125" s="49"/>
      <c r="G125" s="59"/>
      <c r="H125" s="60"/>
    </row>
    <row r="126" spans="2:8" ht="16.5" hidden="1" outlineLevel="1">
      <c r="B126" s="49"/>
      <c r="D126" s="79">
        <v>431007</v>
      </c>
      <c r="E126" s="49"/>
      <c r="G126" s="59"/>
      <c r="H126" s="60"/>
    </row>
    <row r="127" spans="2:8" ht="16.5" hidden="1" outlineLevel="1">
      <c r="B127" s="49"/>
      <c r="D127" s="79">
        <v>200018</v>
      </c>
      <c r="E127" s="49"/>
      <c r="G127" s="59"/>
      <c r="H127" s="60"/>
    </row>
    <row r="128" spans="2:8" ht="16.5" hidden="1" outlineLevel="1">
      <c r="B128" s="49"/>
      <c r="D128" s="79">
        <v>200025</v>
      </c>
      <c r="E128" s="49"/>
      <c r="G128" s="59"/>
      <c r="H128" s="60"/>
    </row>
    <row r="129" spans="2:8" ht="16.5" hidden="1" outlineLevel="1">
      <c r="B129" s="49"/>
      <c r="D129" s="79">
        <v>200026</v>
      </c>
      <c r="E129" s="49"/>
      <c r="G129" s="59"/>
      <c r="H129" s="60"/>
    </row>
    <row r="130" spans="2:8" ht="16.5" hidden="1" outlineLevel="1">
      <c r="B130" s="49"/>
      <c r="D130" s="79">
        <v>201000</v>
      </c>
      <c r="E130" s="49"/>
      <c r="G130" s="59"/>
      <c r="H130" s="60"/>
    </row>
    <row r="131" spans="2:8" ht="16.5" hidden="1" outlineLevel="1">
      <c r="B131" s="49"/>
      <c r="D131" s="79">
        <v>201001</v>
      </c>
      <c r="E131" s="49"/>
      <c r="G131" s="59"/>
      <c r="H131" s="60"/>
    </row>
    <row r="132" spans="2:8" ht="16.5" hidden="1" outlineLevel="1">
      <c r="B132" s="49"/>
      <c r="D132" s="79">
        <v>201002</v>
      </c>
      <c r="E132" s="49"/>
      <c r="G132" s="59"/>
      <c r="H132" s="60"/>
    </row>
    <row r="133" spans="2:8" ht="16.5" hidden="1" outlineLevel="1">
      <c r="B133" s="49"/>
      <c r="D133" s="79">
        <v>201003</v>
      </c>
      <c r="E133" s="49"/>
      <c r="G133" s="59"/>
      <c r="H133" s="60"/>
    </row>
    <row r="134" spans="2:8" ht="16.5" hidden="1" outlineLevel="1">
      <c r="B134" s="49"/>
      <c r="D134" s="79">
        <v>201004</v>
      </c>
      <c r="E134" s="49"/>
      <c r="G134" s="59"/>
      <c r="H134" s="60"/>
    </row>
    <row r="135" spans="2:8" ht="16.5" hidden="1" outlineLevel="1">
      <c r="B135" s="49"/>
      <c r="D135" s="79">
        <v>204012</v>
      </c>
      <c r="E135" s="49"/>
      <c r="G135" s="59"/>
      <c r="H135" s="60"/>
    </row>
  </sheetData>
  <sheetProtection algorithmName="SHA-512" hashValue="zilGR+N/N25EEgZtAcLo/Sep42JJICE6K7MES+3vh9psZtUwmokEf6b+d77ECn1bBCEO9NNj858ODx6+KfUpLQ==" saltValue="cG2M1iGj/eV91zJ25Mw9/Q==" spinCount="100000" sheet="1" selectLockedCells="1"/>
  <sortState ref="D85:D119">
    <sortCondition ref="D85:D119"/>
  </sortState>
  <mergeCells count="88">
    <mergeCell ref="D58:E58"/>
    <mergeCell ref="D59:E59"/>
    <mergeCell ref="D60:E60"/>
    <mergeCell ref="F58:I58"/>
    <mergeCell ref="F59:I59"/>
    <mergeCell ref="F60:I60"/>
    <mergeCell ref="F56:I56"/>
    <mergeCell ref="F57:I57"/>
    <mergeCell ref="J58:L58"/>
    <mergeCell ref="J59:L59"/>
    <mergeCell ref="J60:L60"/>
    <mergeCell ref="B44:N44"/>
    <mergeCell ref="A20:B20"/>
    <mergeCell ref="G46:J46"/>
    <mergeCell ref="H40:P41"/>
    <mergeCell ref="D20:D21"/>
    <mergeCell ref="M38:N38"/>
    <mergeCell ref="H42:P42"/>
    <mergeCell ref="D51:E51"/>
    <mergeCell ref="D52:E52"/>
    <mergeCell ref="D53:E53"/>
    <mergeCell ref="F52:I52"/>
    <mergeCell ref="F53:I53"/>
    <mergeCell ref="M53:N53"/>
    <mergeCell ref="J54:L54"/>
    <mergeCell ref="G47:J47"/>
    <mergeCell ref="M52:N52"/>
    <mergeCell ref="M54:N54"/>
    <mergeCell ref="J52:L52"/>
    <mergeCell ref="J51:L51"/>
    <mergeCell ref="M51:N51"/>
    <mergeCell ref="F51:I51"/>
    <mergeCell ref="J53:L53"/>
    <mergeCell ref="D54:E54"/>
    <mergeCell ref="F54:I54"/>
    <mergeCell ref="M61:N61"/>
    <mergeCell ref="M55:N55"/>
    <mergeCell ref="J56:L56"/>
    <mergeCell ref="M56:N56"/>
    <mergeCell ref="J57:L57"/>
    <mergeCell ref="M57:N57"/>
    <mergeCell ref="M58:N58"/>
    <mergeCell ref="M59:N59"/>
    <mergeCell ref="J55:L55"/>
    <mergeCell ref="M60:N60"/>
    <mergeCell ref="D55:E55"/>
    <mergeCell ref="D56:E56"/>
    <mergeCell ref="D57:E57"/>
    <mergeCell ref="F55:I55"/>
    <mergeCell ref="M3:P3"/>
    <mergeCell ref="M4:P4"/>
    <mergeCell ref="A42:F42"/>
    <mergeCell ref="A40:F41"/>
    <mergeCell ref="F31:J31"/>
    <mergeCell ref="F32:J32"/>
    <mergeCell ref="F34:J34"/>
    <mergeCell ref="F35:J35"/>
    <mergeCell ref="G7:J7"/>
    <mergeCell ref="F36:J36"/>
    <mergeCell ref="M9:P9"/>
    <mergeCell ref="M10:P10"/>
    <mergeCell ref="G17:K17"/>
    <mergeCell ref="G18:J18"/>
    <mergeCell ref="M6:P6"/>
    <mergeCell ref="M7:P7"/>
    <mergeCell ref="K7:L7"/>
    <mergeCell ref="G6:J6"/>
    <mergeCell ref="P20:P22"/>
    <mergeCell ref="M21:M22"/>
    <mergeCell ref="F28:J28"/>
    <mergeCell ref="F20:J21"/>
    <mergeCell ref="K20:K21"/>
    <mergeCell ref="A1:F1"/>
    <mergeCell ref="K3:L3"/>
    <mergeCell ref="F33:J33"/>
    <mergeCell ref="M2:P2"/>
    <mergeCell ref="K2:L2"/>
    <mergeCell ref="G1:J1"/>
    <mergeCell ref="F29:J29"/>
    <mergeCell ref="F30:J30"/>
    <mergeCell ref="H16:J16"/>
    <mergeCell ref="K5:L5"/>
    <mergeCell ref="M5:P5"/>
    <mergeCell ref="G10:J10"/>
    <mergeCell ref="G9:J9"/>
    <mergeCell ref="G2:J2"/>
    <mergeCell ref="G4:J4"/>
    <mergeCell ref="G3:J3"/>
  </mergeCells>
  <phoneticPr fontId="4" type="noConversion"/>
  <conditionalFormatting sqref="D28:E36">
    <cfRule type="expression" dxfId="39" priority="64">
      <formula>AND(D28="",$Q28&lt;12)</formula>
    </cfRule>
  </conditionalFormatting>
  <conditionalFormatting sqref="K28:K36">
    <cfRule type="expression" dxfId="38" priority="55">
      <formula>AND(K28="",Q28&lt;12)</formula>
    </cfRule>
  </conditionalFormatting>
  <conditionalFormatting sqref="L28:L36">
    <cfRule type="expression" dxfId="37" priority="54">
      <formula>AND(L28="",Q28&lt;12)</formula>
    </cfRule>
  </conditionalFormatting>
  <conditionalFormatting sqref="P28:P36">
    <cfRule type="expression" dxfId="36" priority="1">
      <formula>AND(D28=204012)</formula>
    </cfRule>
    <cfRule type="expression" dxfId="35" priority="2">
      <formula>AND(D28=200026)</formula>
    </cfRule>
    <cfRule type="expression" dxfId="34" priority="3">
      <formula>AND(D28=200025)</formula>
    </cfRule>
    <cfRule type="expression" dxfId="33" priority="4">
      <formula>AND(D28=205100)</formula>
    </cfRule>
    <cfRule type="expression" dxfId="32" priority="5">
      <formula>AND(D28=201004)</formula>
    </cfRule>
    <cfRule type="expression" dxfId="31" priority="6">
      <formula>AND(D28=201003)</formula>
    </cfRule>
    <cfRule type="expression" dxfId="30" priority="7">
      <formula>AND(D28=201002)</formula>
    </cfRule>
    <cfRule type="expression" dxfId="29" priority="8">
      <formula>AND(D28=201001)</formula>
    </cfRule>
    <cfRule type="expression" dxfId="28" priority="9">
      <formula>AND(D28=200018)</formula>
    </cfRule>
    <cfRule type="expression" dxfId="27" priority="10">
      <formula>AND(D28=201000)</formula>
    </cfRule>
    <cfRule type="expression" dxfId="26" priority="53">
      <formula>AND(P28="",Q28&lt;12)</formula>
    </cfRule>
  </conditionalFormatting>
  <conditionalFormatting sqref="F28:J36">
    <cfRule type="expression" dxfId="25" priority="37">
      <formula>AND(F28="",$Q28&lt;12)</formula>
    </cfRule>
  </conditionalFormatting>
  <conditionalFormatting sqref="G1:J1">
    <cfRule type="expression" dxfId="24" priority="36">
      <formula>$G$1=""</formula>
    </cfRule>
  </conditionalFormatting>
  <conditionalFormatting sqref="G3:J3">
    <cfRule type="expression" dxfId="23" priority="35">
      <formula>$G$3=""</formula>
    </cfRule>
  </conditionalFormatting>
  <conditionalFormatting sqref="G3:J4">
    <cfRule type="expression" dxfId="22" priority="34">
      <formula>$G$4=""</formula>
    </cfRule>
  </conditionalFormatting>
  <conditionalFormatting sqref="G16">
    <cfRule type="expression" dxfId="21" priority="33">
      <formula>$G$16=""</formula>
    </cfRule>
  </conditionalFormatting>
  <conditionalFormatting sqref="G9:J9">
    <cfRule type="expression" dxfId="20" priority="32">
      <formula>$G$9=""</formula>
    </cfRule>
  </conditionalFormatting>
  <conditionalFormatting sqref="G10:J10 M9:M10">
    <cfRule type="expression" dxfId="19" priority="31">
      <formula>$G$10=""</formula>
    </cfRule>
  </conditionalFormatting>
  <conditionalFormatting sqref="G17:G18 H18:J18">
    <cfRule type="expression" dxfId="18" priority="30">
      <formula>$G$17=""</formula>
    </cfRule>
  </conditionalFormatting>
  <conditionalFormatting sqref="M2">
    <cfRule type="expression" dxfId="17" priority="27">
      <formula>$M$2=""</formula>
    </cfRule>
  </conditionalFormatting>
  <conditionalFormatting sqref="G7">
    <cfRule type="expression" dxfId="16" priority="76">
      <formula>IF($G$6&lt;&gt;"Bitte eintragen",$G$7="")</formula>
    </cfRule>
  </conditionalFormatting>
  <conditionalFormatting sqref="M28:M36">
    <cfRule type="expression" dxfId="15" priority="87">
      <formula>AND(K28&lt;&gt;$G$16,M28="",B28&lt;&gt;"")</formula>
    </cfRule>
  </conditionalFormatting>
  <conditionalFormatting sqref="M7:P7">
    <cfRule type="expression" dxfId="14" priority="96">
      <formula>IF($M$2&lt;&gt;"Bitte eintragen (wenn kein IBAN/SWIFT)",$M$7="")</formula>
    </cfRule>
  </conditionalFormatting>
  <conditionalFormatting sqref="M6">
    <cfRule type="expression" dxfId="13" priority="97">
      <formula>IF($M$2&lt;&gt;"Bitte eintragen (wenn kein IBAN/SWIFT)",$M$6="")</formula>
    </cfRule>
  </conditionalFormatting>
  <conditionalFormatting sqref="M3 M5:P5">
    <cfRule type="expression" dxfId="12" priority="98">
      <formula>IF($M$2&lt;&gt;"Bitte eintragen (wenn kein IBAN/SWIFT)",#REF!="")</formula>
    </cfRule>
  </conditionalFormatting>
  <dataValidations count="10">
    <dataValidation type="custom" errorStyle="information" allowBlank="1" showErrorMessage="1" errorTitle="ACHTUNG BILANZKONTO" error="Bitte nur nach Absprache mit Abteilung Finanzen verwenden!" sqref="F28:J36">
      <formula1>IF(D28=205100,"aksdöaldf",IF(D28=200018,"kheröalrjhaökl",IF(D28=201000,"akeöwhraehr",IF(D28=201001,"akhrölehra",IF(D28=201002,"aksöhraölrhlöa",IF(D28=201003,"ahtaörjöläadkj",IF(D28=201004,"aködsfhjaöjf",1)))))))</formula1>
    </dataValidation>
    <dataValidation allowBlank="1" showInputMessage="1" showErrorMessage="1" errorTitle="Ungültiges Konto" error="Bitte geben Sie ein gültiges Konto an. Die Liste der gültigen Konti erhalten Sie, wenn Sie in der Selektionsfunktion &quot;-&gt;alle Konti einblenden&quot; auswählen und nochmals die Slektion drücken." sqref="E29:E36"/>
    <dataValidation type="whole" operator="lessThanOrEqual" allowBlank="1" showInputMessage="1" showErrorMessage="1" errorTitle="Ungültiges Konto" error="Bitte geben Sie ein gültiges Konto an. Die Liste der gültigen Konti erhalten Sie, wenn Sie in der Selektionsfunktion &quot;-&gt;alle Konti einblenden&quot; auswählen und nochmals die Slektion drücken." sqref="E28">
      <formula1>999999</formula1>
    </dataValidation>
    <dataValidation type="list" allowBlank="1" showInputMessage="1" showErrorMessage="1" sqref="G16">
      <formula1>$H$66:$H$80</formula1>
    </dataValidation>
    <dataValidation type="textLength" allowBlank="1" showInputMessage="1" showErrorMessage="1" error="Max. 40 Zeichen" sqref="G17">
      <formula1>1</formula1>
      <formula2>40</formula2>
    </dataValidation>
    <dataValidation type="textLength" allowBlank="1" showInputMessage="1" showErrorMessage="1" sqref="G18:J18">
      <formula1>1</formula1>
      <formula2>17</formula2>
    </dataValidation>
    <dataValidation type="textLength" allowBlank="1" showInputMessage="1" showErrorMessage="1" error="Max. 35 Zeichen" sqref="G2:J2">
      <formula1>0</formula1>
      <formula2>35</formula2>
    </dataValidation>
    <dataValidation type="textLength" allowBlank="1" showInputMessage="1" showErrorMessage="1" error="Max. 35 Zeichen" sqref="G1:J1">
      <formula1>1</formula1>
      <formula2>35</formula2>
    </dataValidation>
    <dataValidation allowBlank="1" showErrorMessage="1" prompt="_x000a_" sqref="P28"/>
    <dataValidation type="list" operator="lessThanOrEqual" allowBlank="1" showInputMessage="1" showErrorMessage="1" errorTitle="Ungültiges Konto" error="Bitte geben Sie ein gültiges Konto an. Die Liste der gültigen Konti erhalten Sie, wenn Sie in der Selektionsfunktion &quot;-&gt;alle Konti einblenden&quot; auswählen und nochmals die Slektion drücken." sqref="D28:D36">
      <formula1>$D$83:$D$135</formula1>
    </dataValidation>
  </dataValidations>
  <hyperlinks>
    <hyperlink ref="M21" r:id="rId1"/>
  </hyperlinks>
  <pageMargins left="0.78740157480314965" right="0.66666666666666663" top="1.1811023622047245" bottom="0.98425196850393704" header="0.23622047244094491" footer="0.31496062992125984"/>
  <pageSetup paperSize="9" orientation="landscape" r:id="rId2"/>
  <headerFooter>
    <oddHeader xml:space="preserve">&amp;L&amp;G&amp;C&amp;"Arial,Fett"&amp;14
Zahlungsauftrag&amp;R&amp;9
 Finanzen
</oddHeader>
    <oddFooter>&amp;L&amp;"Arial,Kursiv"&amp;9Mit Unterschrift wird die Einhaltung relevanter UZH-Regulatorien (z.B. Finanzhandbuch) sowie externer Geldgeber bestätigt.&amp;R&amp;"Arial,Kursiv"&amp;9Version 1.1</oddFooter>
  </headerFooter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54"/>
  <sheetViews>
    <sheetView showGridLines="0" view="pageLayout" zoomScale="70" zoomScalePageLayoutView="70" workbookViewId="0">
      <selection activeCell="B54" sqref="B54"/>
    </sheetView>
  </sheetViews>
  <sheetFormatPr baseColWidth="10" defaultColWidth="0.140625" defaultRowHeight="12.75"/>
  <cols>
    <col min="1" max="1" width="32.42578125" customWidth="1"/>
    <col min="2" max="2" width="15" customWidth="1"/>
    <col min="3" max="3" width="16.42578125" hidden="1" customWidth="1"/>
    <col min="4" max="4" width="79.42578125" customWidth="1"/>
    <col min="5" max="5" width="113.7109375" customWidth="1"/>
    <col min="6" max="6" width="28.140625" hidden="1" customWidth="1"/>
    <col min="7" max="7" width="7" customWidth="1"/>
    <col min="8" max="8" width="8.85546875" customWidth="1"/>
    <col min="10" max="10" width="20.42578125" customWidth="1"/>
    <col min="11" max="11" width="9.28515625" customWidth="1"/>
    <col min="12" max="12" width="7.140625" customWidth="1"/>
    <col min="13" max="13" width="7.28515625" customWidth="1"/>
    <col min="14" max="14" width="5.7109375" customWidth="1"/>
    <col min="15" max="15" width="8" style="20" customWidth="1"/>
    <col min="16" max="16" width="14.28515625" customWidth="1"/>
    <col min="17" max="17" width="4.85546875" customWidth="1"/>
  </cols>
  <sheetData>
    <row r="1" spans="1:6" s="36" customFormat="1" ht="36">
      <c r="A1" s="69" t="s">
        <v>411</v>
      </c>
      <c r="B1" s="70" t="s">
        <v>2</v>
      </c>
      <c r="C1" s="69" t="s">
        <v>477</v>
      </c>
      <c r="D1" s="69" t="s">
        <v>342</v>
      </c>
      <c r="E1" s="69" t="s">
        <v>352</v>
      </c>
      <c r="F1" s="35" t="s">
        <v>343</v>
      </c>
    </row>
    <row r="2" spans="1:6" s="85" customFormat="1" ht="64.5" customHeight="1">
      <c r="A2" s="197" t="s">
        <v>437</v>
      </c>
      <c r="B2" s="198">
        <v>306020</v>
      </c>
      <c r="C2" s="197" t="str">
        <f>Table12[[#This Row],[Kategorie]]</f>
        <v>Aus- und Weiterbildung</v>
      </c>
      <c r="D2" s="199" t="s">
        <v>438</v>
      </c>
      <c r="E2" s="199" t="s">
        <v>463</v>
      </c>
      <c r="F2" s="84" t="s">
        <v>439</v>
      </c>
    </row>
    <row r="3" spans="1:6" s="85" customFormat="1" ht="36" customHeight="1">
      <c r="A3" s="197" t="s">
        <v>450</v>
      </c>
      <c r="B3" s="198">
        <v>306030</v>
      </c>
      <c r="C3" s="197" t="str">
        <f>Table12[[#This Row],[Kategorie]]</f>
        <v>Personalbeschaffung</v>
      </c>
      <c r="D3" s="199" t="s">
        <v>449</v>
      </c>
      <c r="E3" s="199"/>
      <c r="F3" s="84"/>
    </row>
    <row r="4" spans="1:6" s="85" customFormat="1" ht="36" customHeight="1">
      <c r="A4" s="197" t="s">
        <v>488</v>
      </c>
      <c r="B4" s="198">
        <v>310020</v>
      </c>
      <c r="C4" s="197" t="str">
        <f>Table12[[#This Row],[Kategorie]]</f>
        <v>Labor- und Forschungsmaterial</v>
      </c>
      <c r="D4" s="199" t="s">
        <v>488</v>
      </c>
      <c r="E4" s="199"/>
      <c r="F4" s="84"/>
    </row>
    <row r="5" spans="1:6" s="85" customFormat="1" ht="36" customHeight="1">
      <c r="A5" s="197" t="s">
        <v>485</v>
      </c>
      <c r="B5" s="198">
        <v>310030</v>
      </c>
      <c r="C5" s="197" t="str">
        <f>Table12[[#This Row],[Kategorie]]</f>
        <v>Tierhaltungskosten</v>
      </c>
      <c r="D5" s="199" t="s">
        <v>484</v>
      </c>
      <c r="E5" s="199"/>
      <c r="F5" s="84"/>
    </row>
    <row r="6" spans="1:6" s="85" customFormat="1" ht="36" customHeight="1">
      <c r="A6" s="197" t="s">
        <v>490</v>
      </c>
      <c r="B6" s="198">
        <v>310040</v>
      </c>
      <c r="C6" s="197" t="str">
        <f>Table12[[#This Row],[Kategorie]]</f>
        <v>IT-Betriebsmaterial</v>
      </c>
      <c r="D6" s="199" t="s">
        <v>489</v>
      </c>
      <c r="E6" s="199"/>
      <c r="F6" s="84"/>
    </row>
    <row r="7" spans="1:6" s="85" customFormat="1" ht="36" customHeight="1">
      <c r="A7" s="197" t="s">
        <v>487</v>
      </c>
      <c r="B7" s="198">
        <v>311900</v>
      </c>
      <c r="C7" s="197" t="str">
        <f>Table12[[#This Row],[Kategorie]]</f>
        <v>Übriges Betriebsmaterial</v>
      </c>
      <c r="D7" s="199" t="s">
        <v>486</v>
      </c>
      <c r="E7" s="199"/>
      <c r="F7" s="84"/>
    </row>
    <row r="8" spans="1:6" s="85" customFormat="1" ht="36" customHeight="1">
      <c r="A8" s="197" t="s">
        <v>482</v>
      </c>
      <c r="B8" s="198">
        <v>313000</v>
      </c>
      <c r="C8" s="197" t="str">
        <f>Table12[[#This Row],[Kategorie]]</f>
        <v>Fachliteratur</v>
      </c>
      <c r="D8" s="199" t="s">
        <v>482</v>
      </c>
      <c r="E8" s="199" t="s">
        <v>483</v>
      </c>
      <c r="F8" s="84"/>
    </row>
    <row r="9" spans="1:6" s="85" customFormat="1" ht="36" customHeight="1">
      <c r="A9" s="197" t="s">
        <v>492</v>
      </c>
      <c r="B9" s="198">
        <v>321200</v>
      </c>
      <c r="C9" s="197" t="str">
        <f>Table12[[#This Row],[Kategorie]]</f>
        <v>Gebühren und Abgaben</v>
      </c>
      <c r="D9" s="199" t="s">
        <v>491</v>
      </c>
      <c r="E9" s="199"/>
      <c r="F9" s="84"/>
    </row>
    <row r="10" spans="1:6" s="85" customFormat="1" ht="36" customHeight="1">
      <c r="A10" s="197" t="s">
        <v>502</v>
      </c>
      <c r="B10" s="198">
        <v>321990</v>
      </c>
      <c r="C10" s="197" t="str">
        <f>Table12[[#This Row],[Kategorie]]</f>
        <v>Dienstleistungen</v>
      </c>
      <c r="D10" s="199" t="s">
        <v>503</v>
      </c>
      <c r="E10" s="199"/>
      <c r="F10" s="84" t="s">
        <v>420</v>
      </c>
    </row>
    <row r="11" spans="1:6" s="85" customFormat="1" ht="36" customHeight="1">
      <c r="A11" s="197" t="s">
        <v>384</v>
      </c>
      <c r="B11" s="198">
        <v>322040</v>
      </c>
      <c r="C11" s="197" t="str">
        <f>Table12[[#This Row],[Kategorie]]</f>
        <v>Reisekosten und Spesen DRITTE</v>
      </c>
      <c r="D11" s="199" t="s">
        <v>387</v>
      </c>
      <c r="E11" s="199" t="s">
        <v>397</v>
      </c>
      <c r="F11" s="84" t="s">
        <v>345</v>
      </c>
    </row>
    <row r="12" spans="1:6" s="85" customFormat="1" ht="36" customHeight="1">
      <c r="A12" s="197" t="s">
        <v>481</v>
      </c>
      <c r="B12" s="198">
        <v>323020</v>
      </c>
      <c r="C12" s="197" t="str">
        <f>Table12[[#This Row],[Kategorie]]</f>
        <v>Miete Liegenschaften dezentrale Einheiten</v>
      </c>
      <c r="D12" s="199" t="s">
        <v>481</v>
      </c>
      <c r="E12" s="199"/>
      <c r="F12" s="84"/>
    </row>
    <row r="13" spans="1:6" s="85" customFormat="1" ht="36" customHeight="1">
      <c r="A13" s="199" t="s">
        <v>501</v>
      </c>
      <c r="B13" s="198">
        <v>329300</v>
      </c>
      <c r="C13" s="197" t="str">
        <f>Table12[[#This Row],[Kategorie]]</f>
        <v>Mieten/ Benützung Anlagen/ Fahrzeuge</v>
      </c>
      <c r="D13" s="199" t="s">
        <v>500</v>
      </c>
      <c r="E13" s="199"/>
      <c r="F13" s="84"/>
    </row>
    <row r="14" spans="1:6" s="85" customFormat="1" ht="36" customHeight="1">
      <c r="A14" s="197" t="s">
        <v>462</v>
      </c>
      <c r="B14" s="198">
        <v>329500</v>
      </c>
      <c r="C14" s="197" t="str">
        <f>Table12[[#This Row],[Kategorie]]</f>
        <v>Lizenzauszahlungen</v>
      </c>
      <c r="D14" s="199" t="s">
        <v>461</v>
      </c>
      <c r="E14" s="199"/>
      <c r="F14" s="84"/>
    </row>
    <row r="15" spans="1:6" s="85" customFormat="1" ht="36" customHeight="1">
      <c r="A15" s="197" t="s">
        <v>435</v>
      </c>
      <c r="B15" s="198">
        <v>330000</v>
      </c>
      <c r="C15" s="197" t="str">
        <f>Table12[[#This Row],[Kategorie]]</f>
        <v>Mitgliederbeiträge</v>
      </c>
      <c r="D15" s="199" t="s">
        <v>436</v>
      </c>
      <c r="E15" s="199"/>
      <c r="F15" s="84" t="s">
        <v>420</v>
      </c>
    </row>
    <row r="16" spans="1:6" s="85" customFormat="1" ht="63" customHeight="1">
      <c r="A16" s="197" t="s">
        <v>460</v>
      </c>
      <c r="B16" s="198">
        <v>330010</v>
      </c>
      <c r="C16" s="197" t="str">
        <f>Table12[[#This Row],[Kategorie]]</f>
        <v>Kostenbeiträge</v>
      </c>
      <c r="D16" s="199" t="s">
        <v>457</v>
      </c>
      <c r="E16" s="199" t="s">
        <v>465</v>
      </c>
      <c r="F16" s="84"/>
    </row>
    <row r="17" spans="1:6" s="85" customFormat="1" ht="36" customHeight="1">
      <c r="A17" s="197" t="s">
        <v>460</v>
      </c>
      <c r="B17" s="198">
        <v>330020</v>
      </c>
      <c r="C17" s="197" t="str">
        <f>Table12[[#This Row],[Kategorie]]</f>
        <v>Kostenbeiträge</v>
      </c>
      <c r="D17" s="199" t="s">
        <v>458</v>
      </c>
      <c r="E17" s="199" t="s">
        <v>464</v>
      </c>
      <c r="F17" s="84"/>
    </row>
    <row r="18" spans="1:6" s="85" customFormat="1" ht="36" customHeight="1">
      <c r="A18" s="197" t="s">
        <v>460</v>
      </c>
      <c r="B18" s="198">
        <v>330060</v>
      </c>
      <c r="C18" s="197" t="str">
        <f>Table12[[#This Row],[Kategorie]]</f>
        <v>Kostenbeiträge</v>
      </c>
      <c r="D18" s="199" t="s">
        <v>459</v>
      </c>
      <c r="E18" s="199" t="s">
        <v>464</v>
      </c>
      <c r="F18" s="84"/>
    </row>
    <row r="19" spans="1:6" s="85" customFormat="1" ht="36" customHeight="1">
      <c r="A19" s="197" t="s">
        <v>393</v>
      </c>
      <c r="B19" s="198">
        <v>330070</v>
      </c>
      <c r="C19" s="197" t="str">
        <f>Table12[[#This Row],[Kategorie]]</f>
        <v>Austauschstipendien</v>
      </c>
      <c r="D19" s="199" t="s">
        <v>393</v>
      </c>
      <c r="E19" s="199"/>
      <c r="F19" s="84" t="s">
        <v>394</v>
      </c>
    </row>
    <row r="20" spans="1:6" ht="36" customHeight="1">
      <c r="A20" s="197" t="s">
        <v>388</v>
      </c>
      <c r="B20" s="198">
        <v>330080</v>
      </c>
      <c r="C20" s="197" t="str">
        <f>Table12[[#This Row],[Kategorie]]</f>
        <v>Stipendien Doktoranden</v>
      </c>
      <c r="D20" s="199" t="s">
        <v>388</v>
      </c>
      <c r="E20" s="199"/>
      <c r="F20" s="84" t="s">
        <v>389</v>
      </c>
    </row>
    <row r="21" spans="1:6" ht="36" customHeight="1">
      <c r="A21" s="197" t="s">
        <v>448</v>
      </c>
      <c r="B21" s="198">
        <v>330090</v>
      </c>
      <c r="C21" s="197" t="str">
        <f>Table12[[#This Row],[Kategorie]]</f>
        <v>Preisgelder</v>
      </c>
      <c r="D21" s="199" t="s">
        <v>448</v>
      </c>
      <c r="E21" s="199"/>
      <c r="F21" s="84"/>
    </row>
    <row r="22" spans="1:6" ht="60.75" customHeight="1">
      <c r="A22" s="197" t="s">
        <v>454</v>
      </c>
      <c r="B22" s="198">
        <v>360500</v>
      </c>
      <c r="C22" s="197" t="str">
        <f>Table12[[#This Row],[Kategorie]]</f>
        <v>Tranchenzahlungen</v>
      </c>
      <c r="D22" s="199" t="s">
        <v>453</v>
      </c>
      <c r="E22" s="199" t="s">
        <v>455</v>
      </c>
      <c r="F22" s="84" t="s">
        <v>456</v>
      </c>
    </row>
    <row r="23" spans="1:6" ht="37.5" customHeight="1">
      <c r="A23" s="197" t="s">
        <v>504</v>
      </c>
      <c r="B23" s="198">
        <v>361010</v>
      </c>
      <c r="C23" s="199" t="s">
        <v>386</v>
      </c>
      <c r="D23" s="199" t="s">
        <v>505</v>
      </c>
      <c r="E23" s="199"/>
      <c r="F23" s="84"/>
    </row>
    <row r="24" spans="1:6" ht="51" customHeight="1">
      <c r="A24" s="197" t="s">
        <v>385</v>
      </c>
      <c r="B24" s="198">
        <v>400900</v>
      </c>
      <c r="C24" s="197" t="str">
        <f>Table12[[#This Row],[Kategorie]]</f>
        <v>Rückzahlungen an Projektgeldgeber</v>
      </c>
      <c r="D24" s="199" t="s">
        <v>410</v>
      </c>
      <c r="E24" s="199" t="s">
        <v>418</v>
      </c>
      <c r="F24" s="84" t="s">
        <v>421</v>
      </c>
    </row>
    <row r="25" spans="1:6" ht="51" customHeight="1">
      <c r="A25" s="197" t="s">
        <v>385</v>
      </c>
      <c r="B25" s="198">
        <v>403000</v>
      </c>
      <c r="C25" s="197" t="str">
        <f>Table12[[#This Row],[Kategorie]]</f>
        <v>Rückzahlungen an Projektgeldgeber</v>
      </c>
      <c r="D25" s="199" t="s">
        <v>434</v>
      </c>
      <c r="E25" s="199" t="s">
        <v>418</v>
      </c>
      <c r="F25" s="84" t="s">
        <v>422</v>
      </c>
    </row>
    <row r="26" spans="1:6" ht="51" customHeight="1">
      <c r="A26" s="197" t="s">
        <v>385</v>
      </c>
      <c r="B26" s="198">
        <v>403010</v>
      </c>
      <c r="C26" s="197" t="str">
        <f>Table12[[#This Row],[Kategorie]]</f>
        <v>Rückzahlungen an Projektgeldgeber</v>
      </c>
      <c r="D26" s="199" t="s">
        <v>403</v>
      </c>
      <c r="E26" s="199" t="s">
        <v>418</v>
      </c>
      <c r="F26" s="84" t="s">
        <v>423</v>
      </c>
    </row>
    <row r="27" spans="1:6" ht="51" customHeight="1">
      <c r="A27" s="197" t="s">
        <v>385</v>
      </c>
      <c r="B27" s="198">
        <v>403020</v>
      </c>
      <c r="C27" s="197" t="str">
        <f>Table12[[#This Row],[Kategorie]]</f>
        <v>Rückzahlungen an Projektgeldgeber</v>
      </c>
      <c r="D27" s="199" t="s">
        <v>405</v>
      </c>
      <c r="E27" s="199" t="s">
        <v>418</v>
      </c>
      <c r="F27" s="84" t="s">
        <v>424</v>
      </c>
    </row>
    <row r="28" spans="1:6" ht="51" customHeight="1">
      <c r="A28" s="197" t="s">
        <v>385</v>
      </c>
      <c r="B28" s="198">
        <v>403030</v>
      </c>
      <c r="C28" s="197" t="str">
        <f>Table12[[#This Row],[Kategorie]]</f>
        <v>Rückzahlungen an Projektgeldgeber</v>
      </c>
      <c r="D28" s="199" t="s">
        <v>409</v>
      </c>
      <c r="E28" s="199" t="s">
        <v>418</v>
      </c>
      <c r="F28" s="84" t="s">
        <v>424</v>
      </c>
    </row>
    <row r="29" spans="1:6" ht="51" customHeight="1">
      <c r="A29" s="197" t="s">
        <v>385</v>
      </c>
      <c r="B29" s="198">
        <v>403040</v>
      </c>
      <c r="C29" s="197" t="str">
        <f>Table12[[#This Row],[Kategorie]]</f>
        <v>Rückzahlungen an Projektgeldgeber</v>
      </c>
      <c r="D29" s="199" t="s">
        <v>404</v>
      </c>
      <c r="E29" s="199" t="s">
        <v>418</v>
      </c>
      <c r="F29" s="84" t="s">
        <v>424</v>
      </c>
    </row>
    <row r="30" spans="1:6" ht="51" customHeight="1">
      <c r="A30" s="197" t="s">
        <v>385</v>
      </c>
      <c r="B30" s="198">
        <v>403050</v>
      </c>
      <c r="C30" s="197" t="str">
        <f>Table12[[#This Row],[Kategorie]]</f>
        <v>Rückzahlungen an Projektgeldgeber</v>
      </c>
      <c r="D30" s="199" t="s">
        <v>452</v>
      </c>
      <c r="E30" s="199" t="s">
        <v>418</v>
      </c>
      <c r="F30" s="84"/>
    </row>
    <row r="31" spans="1:6" ht="51" customHeight="1">
      <c r="A31" s="197" t="s">
        <v>385</v>
      </c>
      <c r="B31" s="198">
        <v>411010</v>
      </c>
      <c r="C31" s="197" t="str">
        <f>Table12[[#This Row],[Kategorie]]</f>
        <v>Rückzahlungen an Projektgeldgeber</v>
      </c>
      <c r="D31" s="199" t="s">
        <v>412</v>
      </c>
      <c r="E31" s="199" t="s">
        <v>418</v>
      </c>
      <c r="F31" s="84" t="s">
        <v>425</v>
      </c>
    </row>
    <row r="32" spans="1:6" ht="51" customHeight="1">
      <c r="A32" s="197" t="s">
        <v>385</v>
      </c>
      <c r="B32" s="198">
        <v>411017</v>
      </c>
      <c r="C32" s="197" t="str">
        <f>Table12[[#This Row],[Kategorie]]</f>
        <v>Rückzahlungen an Projektgeldgeber</v>
      </c>
      <c r="D32" s="199" t="s">
        <v>400</v>
      </c>
      <c r="E32" s="199" t="s">
        <v>418</v>
      </c>
      <c r="F32" s="84" t="s">
        <v>426</v>
      </c>
    </row>
    <row r="33" spans="1:6" ht="51" customHeight="1">
      <c r="A33" s="197" t="s">
        <v>385</v>
      </c>
      <c r="B33" s="198">
        <v>411018</v>
      </c>
      <c r="C33" s="197" t="str">
        <f>Table12[[#This Row],[Kategorie]]</f>
        <v>Rückzahlungen an Projektgeldgeber</v>
      </c>
      <c r="D33" s="199" t="s">
        <v>406</v>
      </c>
      <c r="E33" s="199" t="s">
        <v>418</v>
      </c>
      <c r="F33" s="84" t="s">
        <v>427</v>
      </c>
    </row>
    <row r="34" spans="1:6" ht="51" customHeight="1">
      <c r="A34" s="197" t="s">
        <v>385</v>
      </c>
      <c r="B34" s="198">
        <v>411020</v>
      </c>
      <c r="C34" s="197" t="str">
        <f>Table12[[#This Row],[Kategorie]]</f>
        <v>Rückzahlungen an Projektgeldgeber</v>
      </c>
      <c r="D34" s="199" t="s">
        <v>401</v>
      </c>
      <c r="E34" s="199" t="s">
        <v>418</v>
      </c>
      <c r="F34" s="84" t="s">
        <v>425</v>
      </c>
    </row>
    <row r="35" spans="1:6" ht="51" customHeight="1">
      <c r="A35" s="197" t="s">
        <v>385</v>
      </c>
      <c r="B35" s="198">
        <v>412000</v>
      </c>
      <c r="C35" s="197" t="str">
        <f>Table12[[#This Row],[Kategorie]]</f>
        <v>Rückzahlungen an Projektgeldgeber</v>
      </c>
      <c r="D35" s="199" t="s">
        <v>413</v>
      </c>
      <c r="E35" s="199" t="s">
        <v>418</v>
      </c>
      <c r="F35" s="84" t="s">
        <v>428</v>
      </c>
    </row>
    <row r="36" spans="1:6" ht="51" customHeight="1">
      <c r="A36" s="197" t="s">
        <v>385</v>
      </c>
      <c r="B36" s="198">
        <v>412007</v>
      </c>
      <c r="C36" s="197" t="str">
        <f>Table12[[#This Row],[Kategorie]]</f>
        <v>Rückzahlungen an Projektgeldgeber</v>
      </c>
      <c r="D36" s="199" t="s">
        <v>414</v>
      </c>
      <c r="E36" s="199" t="s">
        <v>418</v>
      </c>
      <c r="F36" s="84" t="s">
        <v>429</v>
      </c>
    </row>
    <row r="37" spans="1:6" s="85" customFormat="1" ht="51" customHeight="1">
      <c r="A37" s="197" t="s">
        <v>385</v>
      </c>
      <c r="B37" s="198">
        <v>413000</v>
      </c>
      <c r="C37" s="197" t="str">
        <f>Table12[[#This Row],[Kategorie]]</f>
        <v>Rückzahlungen an Projektgeldgeber</v>
      </c>
      <c r="D37" s="199" t="s">
        <v>402</v>
      </c>
      <c r="E37" s="199" t="s">
        <v>418</v>
      </c>
      <c r="F37" s="84" t="s">
        <v>427</v>
      </c>
    </row>
    <row r="38" spans="1:6" s="85" customFormat="1" ht="51" customHeight="1">
      <c r="A38" s="197" t="s">
        <v>385</v>
      </c>
      <c r="B38" s="198">
        <v>413010</v>
      </c>
      <c r="C38" s="197" t="str">
        <f>Table12[[#This Row],[Kategorie]]</f>
        <v>Rückzahlungen an Projektgeldgeber</v>
      </c>
      <c r="D38" s="199" t="s">
        <v>407</v>
      </c>
      <c r="E38" s="199" t="s">
        <v>418</v>
      </c>
      <c r="F38" s="84" t="s">
        <v>425</v>
      </c>
    </row>
    <row r="39" spans="1:6" s="85" customFormat="1" ht="51" customHeight="1">
      <c r="A39" s="197" t="s">
        <v>385</v>
      </c>
      <c r="B39" s="198">
        <v>413020</v>
      </c>
      <c r="C39" s="197" t="str">
        <f>Table12[[#This Row],[Kategorie]]</f>
        <v>Rückzahlungen an Projektgeldgeber</v>
      </c>
      <c r="D39" s="199" t="s">
        <v>419</v>
      </c>
      <c r="E39" s="199" t="s">
        <v>418</v>
      </c>
      <c r="F39" s="84" t="s">
        <v>430</v>
      </c>
    </row>
    <row r="40" spans="1:6" s="85" customFormat="1" ht="51" customHeight="1">
      <c r="A40" s="197" t="s">
        <v>385</v>
      </c>
      <c r="B40" s="198">
        <v>413900</v>
      </c>
      <c r="C40" s="197" t="str">
        <f>Table12[[#This Row],[Kategorie]]</f>
        <v>Rückzahlungen an Projektgeldgeber</v>
      </c>
      <c r="D40" s="199" t="s">
        <v>415</v>
      </c>
      <c r="E40" s="199" t="s">
        <v>418</v>
      </c>
      <c r="F40" s="84" t="s">
        <v>425</v>
      </c>
    </row>
    <row r="41" spans="1:6" s="85" customFormat="1" ht="51" customHeight="1">
      <c r="A41" s="197" t="s">
        <v>385</v>
      </c>
      <c r="B41" s="198">
        <v>413907</v>
      </c>
      <c r="C41" s="197" t="str">
        <f>Table12[[#This Row],[Kategorie]]</f>
        <v>Rückzahlungen an Projektgeldgeber</v>
      </c>
      <c r="D41" s="199" t="s">
        <v>416</v>
      </c>
      <c r="E41" s="199" t="s">
        <v>418</v>
      </c>
      <c r="F41" s="84" t="s">
        <v>426</v>
      </c>
    </row>
    <row r="42" spans="1:6" s="85" customFormat="1" ht="51" customHeight="1">
      <c r="A42" s="197" t="s">
        <v>385</v>
      </c>
      <c r="B42" s="198">
        <v>425900</v>
      </c>
      <c r="C42" s="197" t="str">
        <f>Table12[[#This Row],[Kategorie]]</f>
        <v>Rückzahlungen an Projektgeldgeber</v>
      </c>
      <c r="D42" s="200" t="s">
        <v>398</v>
      </c>
      <c r="E42" s="199" t="s">
        <v>418</v>
      </c>
      <c r="F42" s="84" t="s">
        <v>431</v>
      </c>
    </row>
    <row r="43" spans="1:6" s="85" customFormat="1" ht="51" customHeight="1">
      <c r="A43" s="197" t="s">
        <v>385</v>
      </c>
      <c r="B43" s="198">
        <v>425907</v>
      </c>
      <c r="C43" s="197" t="str">
        <f>Table12[[#This Row],[Kategorie]]</f>
        <v>Rückzahlungen an Projektgeldgeber</v>
      </c>
      <c r="D43" s="200" t="s">
        <v>399</v>
      </c>
      <c r="E43" s="199" t="s">
        <v>418</v>
      </c>
      <c r="F43" s="84" t="s">
        <v>432</v>
      </c>
    </row>
    <row r="44" spans="1:6" ht="60">
      <c r="A44" s="197" t="s">
        <v>385</v>
      </c>
      <c r="B44" s="198">
        <v>431000</v>
      </c>
      <c r="C44" s="197" t="str">
        <f>Table12[[#This Row],[Kategorie]]</f>
        <v>Rückzahlungen an Projektgeldgeber</v>
      </c>
      <c r="D44" s="199" t="s">
        <v>417</v>
      </c>
      <c r="E44" s="199" t="s">
        <v>418</v>
      </c>
      <c r="F44" s="84" t="s">
        <v>430</v>
      </c>
    </row>
    <row r="45" spans="1:6" ht="60">
      <c r="A45" s="197" t="s">
        <v>385</v>
      </c>
      <c r="B45" s="198">
        <v>431007</v>
      </c>
      <c r="C45" s="197" t="str">
        <f>Table12[[#This Row],[Kategorie]]</f>
        <v>Rückzahlungen an Projektgeldgeber</v>
      </c>
      <c r="D45" s="199" t="s">
        <v>408</v>
      </c>
      <c r="E45" s="199" t="s">
        <v>418</v>
      </c>
      <c r="F45" s="84" t="s">
        <v>426</v>
      </c>
    </row>
    <row r="46" spans="1:6" ht="48.75" customHeight="1">
      <c r="A46" s="201" t="s">
        <v>468</v>
      </c>
      <c r="B46" s="172">
        <v>200018</v>
      </c>
      <c r="C46" s="201" t="str">
        <f>Table12[[#This Row],[Kategorie]]</f>
        <v>VSAO Zahlungen</v>
      </c>
      <c r="D46" s="173" t="s">
        <v>468</v>
      </c>
      <c r="E46" s="202" t="s">
        <v>469</v>
      </c>
      <c r="F46" s="84"/>
    </row>
    <row r="47" spans="1:6" ht="48.75" customHeight="1">
      <c r="A47" s="201" t="s">
        <v>494</v>
      </c>
      <c r="B47" s="172">
        <v>200025</v>
      </c>
      <c r="C47" s="201" t="str">
        <f>Table12[[#This Row],[Kategorie]]</f>
        <v>Kontokorrent ASVZ (Personal UZH)</v>
      </c>
      <c r="D47" s="173" t="s">
        <v>494</v>
      </c>
      <c r="E47" s="202" t="s">
        <v>469</v>
      </c>
      <c r="F47" s="84"/>
    </row>
    <row r="48" spans="1:6" ht="48.75" customHeight="1">
      <c r="A48" s="201" t="s">
        <v>495</v>
      </c>
      <c r="B48" s="172">
        <v>200026</v>
      </c>
      <c r="C48" s="201" t="str">
        <f>Table12[[#This Row],[Kategorie]]</f>
        <v>Kontokorrent Solidaritätsabzug ausl. Studierende</v>
      </c>
      <c r="D48" s="173" t="s">
        <v>496</v>
      </c>
      <c r="E48" s="202" t="s">
        <v>469</v>
      </c>
      <c r="F48" s="84"/>
    </row>
    <row r="49" spans="1:6" ht="48.75" customHeight="1">
      <c r="A49" s="201" t="s">
        <v>473</v>
      </c>
      <c r="B49" s="172">
        <v>201000</v>
      </c>
      <c r="C49" s="201" t="str">
        <f>Table12[[#This Row],[Kategorie]]</f>
        <v>Rückzahlung Debitoren</v>
      </c>
      <c r="D49" s="173" t="s">
        <v>470</v>
      </c>
      <c r="E49" s="202" t="s">
        <v>469</v>
      </c>
      <c r="F49" s="84"/>
    </row>
    <row r="50" spans="1:6" ht="48.75" customHeight="1">
      <c r="A50" s="201" t="s">
        <v>473</v>
      </c>
      <c r="B50" s="172">
        <v>201001</v>
      </c>
      <c r="C50" s="201" t="str">
        <f>Table12[[#This Row],[Kategorie]]</f>
        <v>Rückzahlung Debitoren</v>
      </c>
      <c r="D50" s="173" t="s">
        <v>471</v>
      </c>
      <c r="E50" s="202" t="s">
        <v>469</v>
      </c>
      <c r="F50" s="84"/>
    </row>
    <row r="51" spans="1:6" ht="48.75" customHeight="1">
      <c r="A51" s="201" t="s">
        <v>473</v>
      </c>
      <c r="B51" s="172">
        <v>201002</v>
      </c>
      <c r="C51" s="201" t="str">
        <f>Table12[[#This Row],[Kategorie]]</f>
        <v>Rückzahlung Debitoren</v>
      </c>
      <c r="D51" s="173" t="s">
        <v>472</v>
      </c>
      <c r="E51" s="202" t="s">
        <v>469</v>
      </c>
      <c r="F51" s="84"/>
    </row>
    <row r="52" spans="1:6" ht="48.75" customHeight="1">
      <c r="A52" s="201" t="s">
        <v>498</v>
      </c>
      <c r="B52" s="172">
        <v>201003</v>
      </c>
      <c r="C52" s="201" t="str">
        <f>Table12[[#This Row],[Kategorie]]</f>
        <v>Rückzahlung Debitoren IRM</v>
      </c>
      <c r="D52" s="173" t="s">
        <v>474</v>
      </c>
      <c r="E52" s="202" t="s">
        <v>469</v>
      </c>
      <c r="F52" s="84"/>
    </row>
    <row r="53" spans="1:6" ht="48.75" customHeight="1">
      <c r="A53" s="201" t="s">
        <v>499</v>
      </c>
      <c r="B53" s="172">
        <v>201004</v>
      </c>
      <c r="C53" s="201" t="str">
        <f>Table12[[#This Row],[Kategorie]]</f>
        <v>Rückzahlung Debitoren IMV</v>
      </c>
      <c r="D53" s="173" t="s">
        <v>497</v>
      </c>
      <c r="E53" s="202" t="s">
        <v>469</v>
      </c>
      <c r="F53" s="84"/>
    </row>
    <row r="54" spans="1:6" ht="48.75" customHeight="1">
      <c r="A54" s="201" t="s">
        <v>493</v>
      </c>
      <c r="B54" s="172">
        <v>204012</v>
      </c>
      <c r="C54" s="201" t="str">
        <f>Table12[[#This Row],[Kategorie]]</f>
        <v>Depot ZZM</v>
      </c>
      <c r="D54" s="173" t="s">
        <v>493</v>
      </c>
      <c r="E54" s="202" t="s">
        <v>469</v>
      </c>
      <c r="F54" s="84"/>
    </row>
  </sheetData>
  <sheetProtection algorithmName="SHA-512" hashValue="MI9gSnR9T1OqGWFkrtaoRjmH6iG3Hbpgw7VcxGYKDb3x2N/VEcaWTWXfH3l9hKAURXYcyjWMMkR2BwF2G0/Lgg==" saltValue="1+DvgUOm36113tDOfIRIgQ==" spinCount="100000" sheet="1" selectLockedCells="1"/>
  <phoneticPr fontId="4" type="noConversion"/>
  <pageMargins left="0.78740157480314965" right="0.6692913385826772" top="1.1811023622047245" bottom="0.98425196850393704" header="0.23622047244094491" footer="0.31496062992125984"/>
  <pageSetup paperSize="9" scale="50" orientation="landscape" r:id="rId1"/>
  <headerFooter>
    <oddHeader>&amp;L&amp;G&amp;C&amp;"Arial,Fett"&amp;14Konten&amp;R&amp;9 Finanzen
Finanzielles Rechnungswesen
Kreditoren
Hirschengraben 60
CH-8001 Zürich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64"/>
  <sheetViews>
    <sheetView showGridLines="0" view="pageLayout" workbookViewId="0">
      <selection activeCell="B1" sqref="B1"/>
    </sheetView>
  </sheetViews>
  <sheetFormatPr baseColWidth="10" defaultColWidth="11.28515625" defaultRowHeight="12.75"/>
  <cols>
    <col min="1" max="1" width="4.140625" style="63" customWidth="1"/>
    <col min="2" max="2" width="9" style="63" customWidth="1"/>
    <col min="3" max="3" width="53.28515625" style="63" customWidth="1"/>
    <col min="4" max="4" width="30.7109375" style="63" customWidth="1"/>
    <col min="5" max="5" width="10.85546875" style="63" customWidth="1"/>
    <col min="6" max="6" width="11.7109375" style="63" customWidth="1"/>
    <col min="7" max="7" width="11" style="64" customWidth="1"/>
    <col min="8" max="8" width="0.42578125" style="63" hidden="1" customWidth="1"/>
    <col min="9" max="9" width="2.7109375" style="63" customWidth="1"/>
    <col min="10" max="16384" width="11.28515625" style="63"/>
  </cols>
  <sheetData>
    <row r="1" spans="2:7" s="61" customFormat="1" ht="30.75" customHeight="1">
      <c r="B1" s="86" t="s">
        <v>16</v>
      </c>
      <c r="C1" s="69" t="s">
        <v>17</v>
      </c>
      <c r="G1" s="62"/>
    </row>
    <row r="2" spans="2:7">
      <c r="B2" s="87" t="s">
        <v>18</v>
      </c>
      <c r="C2" s="68" t="s">
        <v>19</v>
      </c>
    </row>
    <row r="3" spans="2:7">
      <c r="B3" s="87" t="s">
        <v>20</v>
      </c>
      <c r="C3" s="68" t="s">
        <v>21</v>
      </c>
    </row>
    <row r="4" spans="2:7">
      <c r="B4" s="87" t="s">
        <v>22</v>
      </c>
      <c r="C4" s="68" t="s">
        <v>23</v>
      </c>
    </row>
    <row r="5" spans="2:7">
      <c r="B5" s="87" t="s">
        <v>24</v>
      </c>
      <c r="C5" s="68" t="s">
        <v>25</v>
      </c>
    </row>
    <row r="6" spans="2:7">
      <c r="B6" s="87" t="s">
        <v>26</v>
      </c>
      <c r="C6" s="68" t="s">
        <v>27</v>
      </c>
    </row>
    <row r="7" spans="2:7">
      <c r="B7" s="87" t="s">
        <v>28</v>
      </c>
      <c r="C7" s="68" t="s">
        <v>29</v>
      </c>
    </row>
    <row r="8" spans="2:7">
      <c r="B8" s="87" t="s">
        <v>30</v>
      </c>
      <c r="C8" s="68" t="s">
        <v>31</v>
      </c>
    </row>
    <row r="9" spans="2:7">
      <c r="B9" s="87" t="s">
        <v>32</v>
      </c>
      <c r="C9" s="68" t="s">
        <v>33</v>
      </c>
    </row>
    <row r="10" spans="2:7">
      <c r="B10" s="87" t="s">
        <v>34</v>
      </c>
      <c r="C10" s="68" t="s">
        <v>35</v>
      </c>
    </row>
    <row r="11" spans="2:7">
      <c r="B11" s="87" t="s">
        <v>36</v>
      </c>
      <c r="C11" s="68" t="s">
        <v>37</v>
      </c>
    </row>
    <row r="12" spans="2:7">
      <c r="B12" s="87" t="s">
        <v>38</v>
      </c>
      <c r="C12" s="68" t="s">
        <v>39</v>
      </c>
    </row>
    <row r="13" spans="2:7">
      <c r="B13" s="87" t="s">
        <v>40</v>
      </c>
      <c r="C13" s="68" t="s">
        <v>41</v>
      </c>
    </row>
    <row r="14" spans="2:7">
      <c r="B14" s="87" t="s">
        <v>42</v>
      </c>
      <c r="C14" s="68" t="s">
        <v>43</v>
      </c>
    </row>
    <row r="15" spans="2:7">
      <c r="B15" s="87" t="s">
        <v>44</v>
      </c>
      <c r="C15" s="68" t="s">
        <v>45</v>
      </c>
    </row>
    <row r="16" spans="2:7">
      <c r="B16" s="87" t="s">
        <v>46</v>
      </c>
      <c r="C16" s="68" t="s">
        <v>47</v>
      </c>
    </row>
    <row r="17" spans="2:3">
      <c r="B17" s="87" t="s">
        <v>48</v>
      </c>
      <c r="C17" s="68" t="s">
        <v>49</v>
      </c>
    </row>
    <row r="18" spans="2:3">
      <c r="B18" s="87" t="s">
        <v>50</v>
      </c>
      <c r="C18" s="68" t="s">
        <v>51</v>
      </c>
    </row>
    <row r="19" spans="2:3">
      <c r="B19" s="87" t="s">
        <v>52</v>
      </c>
      <c r="C19" s="68" t="s">
        <v>53</v>
      </c>
    </row>
    <row r="20" spans="2:3">
      <c r="B20" s="87" t="s">
        <v>54</v>
      </c>
      <c r="C20" s="68" t="s">
        <v>55</v>
      </c>
    </row>
    <row r="21" spans="2:3">
      <c r="B21" s="87" t="s">
        <v>56</v>
      </c>
      <c r="C21" s="68" t="s">
        <v>57</v>
      </c>
    </row>
    <row r="22" spans="2:3">
      <c r="B22" s="87" t="s">
        <v>58</v>
      </c>
      <c r="C22" s="68" t="s">
        <v>59</v>
      </c>
    </row>
    <row r="23" spans="2:3">
      <c r="B23" s="87" t="s">
        <v>60</v>
      </c>
      <c r="C23" s="68" t="s">
        <v>61</v>
      </c>
    </row>
    <row r="24" spans="2:3">
      <c r="B24" s="87" t="s">
        <v>62</v>
      </c>
      <c r="C24" s="68" t="s">
        <v>63</v>
      </c>
    </row>
    <row r="25" spans="2:3">
      <c r="B25" s="87" t="s">
        <v>64</v>
      </c>
      <c r="C25" s="68" t="s">
        <v>65</v>
      </c>
    </row>
    <row r="26" spans="2:3">
      <c r="B26" s="87" t="s">
        <v>66</v>
      </c>
      <c r="C26" s="68" t="s">
        <v>67</v>
      </c>
    </row>
    <row r="27" spans="2:3">
      <c r="B27" s="87" t="s">
        <v>68</v>
      </c>
      <c r="C27" s="68" t="s">
        <v>69</v>
      </c>
    </row>
    <row r="28" spans="2:3">
      <c r="B28" s="87" t="s">
        <v>70</v>
      </c>
      <c r="C28" s="68" t="s">
        <v>71</v>
      </c>
    </row>
    <row r="29" spans="2:3">
      <c r="B29" s="87" t="s">
        <v>72</v>
      </c>
      <c r="C29" s="68" t="s">
        <v>73</v>
      </c>
    </row>
    <row r="30" spans="2:3">
      <c r="B30" s="87" t="s">
        <v>74</v>
      </c>
      <c r="C30" s="68" t="s">
        <v>75</v>
      </c>
    </row>
    <row r="31" spans="2:3">
      <c r="B31" s="87" t="s">
        <v>76</v>
      </c>
      <c r="C31" s="68" t="s">
        <v>77</v>
      </c>
    </row>
    <row r="32" spans="2:3">
      <c r="B32" s="87" t="s">
        <v>78</v>
      </c>
      <c r="C32" s="68" t="s">
        <v>79</v>
      </c>
    </row>
    <row r="33" spans="2:3">
      <c r="B33" s="87" t="s">
        <v>80</v>
      </c>
      <c r="C33" s="68" t="s">
        <v>81</v>
      </c>
    </row>
    <row r="34" spans="2:3">
      <c r="B34" s="87" t="s">
        <v>82</v>
      </c>
      <c r="C34" s="68" t="s">
        <v>83</v>
      </c>
    </row>
    <row r="35" spans="2:3">
      <c r="B35" s="87" t="s">
        <v>84</v>
      </c>
      <c r="C35" s="68" t="s">
        <v>85</v>
      </c>
    </row>
    <row r="36" spans="2:3">
      <c r="B36" s="87" t="s">
        <v>86</v>
      </c>
      <c r="C36" s="68" t="s">
        <v>87</v>
      </c>
    </row>
    <row r="37" spans="2:3">
      <c r="B37" s="87" t="s">
        <v>88</v>
      </c>
      <c r="C37" s="68" t="s">
        <v>89</v>
      </c>
    </row>
    <row r="38" spans="2:3">
      <c r="B38" s="87" t="s">
        <v>90</v>
      </c>
      <c r="C38" s="68" t="s">
        <v>91</v>
      </c>
    </row>
    <row r="39" spans="2:3">
      <c r="B39" s="87" t="s">
        <v>92</v>
      </c>
      <c r="C39" s="68" t="s">
        <v>93</v>
      </c>
    </row>
    <row r="40" spans="2:3">
      <c r="B40" s="87" t="s">
        <v>94</v>
      </c>
      <c r="C40" s="68" t="s">
        <v>95</v>
      </c>
    </row>
    <row r="41" spans="2:3">
      <c r="B41" s="87" t="s">
        <v>96</v>
      </c>
      <c r="C41" s="68" t="s">
        <v>97</v>
      </c>
    </row>
    <row r="42" spans="2:3">
      <c r="B42" s="87" t="s">
        <v>98</v>
      </c>
      <c r="C42" s="68" t="s">
        <v>99</v>
      </c>
    </row>
    <row r="43" spans="2:3">
      <c r="B43" s="87" t="s">
        <v>100</v>
      </c>
      <c r="C43" s="68" t="s">
        <v>101</v>
      </c>
    </row>
    <row r="44" spans="2:3">
      <c r="B44" s="87" t="s">
        <v>102</v>
      </c>
      <c r="C44" s="68" t="s">
        <v>103</v>
      </c>
    </row>
    <row r="45" spans="2:3">
      <c r="B45" s="87" t="s">
        <v>104</v>
      </c>
      <c r="C45" s="68" t="s">
        <v>105</v>
      </c>
    </row>
    <row r="46" spans="2:3">
      <c r="B46" s="87" t="s">
        <v>106</v>
      </c>
      <c r="C46" s="68" t="s">
        <v>107</v>
      </c>
    </row>
    <row r="47" spans="2:3">
      <c r="B47" s="87" t="s">
        <v>108</v>
      </c>
      <c r="C47" s="68" t="s">
        <v>109</v>
      </c>
    </row>
    <row r="48" spans="2:3">
      <c r="B48" s="87" t="s">
        <v>110</v>
      </c>
      <c r="C48" s="68" t="s">
        <v>111</v>
      </c>
    </row>
    <row r="49" spans="2:3">
      <c r="B49" s="87" t="s">
        <v>112</v>
      </c>
      <c r="C49" s="68" t="s">
        <v>113</v>
      </c>
    </row>
    <row r="50" spans="2:3">
      <c r="B50" s="87" t="s">
        <v>114</v>
      </c>
      <c r="C50" s="68" t="s">
        <v>115</v>
      </c>
    </row>
    <row r="51" spans="2:3">
      <c r="B51" s="87" t="s">
        <v>116</v>
      </c>
      <c r="C51" s="68" t="s">
        <v>117</v>
      </c>
    </row>
    <row r="52" spans="2:3">
      <c r="B52" s="87" t="s">
        <v>118</v>
      </c>
      <c r="C52" s="68" t="s">
        <v>119</v>
      </c>
    </row>
    <row r="53" spans="2:3">
      <c r="B53" s="87" t="s">
        <v>120</v>
      </c>
      <c r="C53" s="68" t="s">
        <v>121</v>
      </c>
    </row>
    <row r="54" spans="2:3">
      <c r="B54" s="87" t="s">
        <v>122</v>
      </c>
      <c r="C54" s="68" t="s">
        <v>123</v>
      </c>
    </row>
    <row r="55" spans="2:3">
      <c r="B55" s="87" t="s">
        <v>124</v>
      </c>
      <c r="C55" s="68" t="s">
        <v>125</v>
      </c>
    </row>
    <row r="56" spans="2:3">
      <c r="B56" s="87" t="s">
        <v>126</v>
      </c>
      <c r="C56" s="68" t="s">
        <v>127</v>
      </c>
    </row>
    <row r="57" spans="2:3">
      <c r="B57" s="87" t="s">
        <v>128</v>
      </c>
      <c r="C57" s="68" t="s">
        <v>129</v>
      </c>
    </row>
    <row r="58" spans="2:3">
      <c r="B58" s="87" t="s">
        <v>130</v>
      </c>
      <c r="C58" s="68" t="s">
        <v>131</v>
      </c>
    </row>
    <row r="59" spans="2:3">
      <c r="B59" s="87" t="s">
        <v>132</v>
      </c>
      <c r="C59" s="68" t="s">
        <v>133</v>
      </c>
    </row>
    <row r="60" spans="2:3">
      <c r="B60" s="87" t="s">
        <v>134</v>
      </c>
      <c r="C60" s="68" t="s">
        <v>135</v>
      </c>
    </row>
    <row r="61" spans="2:3">
      <c r="B61" s="87" t="s">
        <v>136</v>
      </c>
      <c r="C61" s="68" t="s">
        <v>137</v>
      </c>
    </row>
    <row r="62" spans="2:3">
      <c r="B62" s="87" t="s">
        <v>138</v>
      </c>
      <c r="C62" s="68" t="s">
        <v>139</v>
      </c>
    </row>
    <row r="63" spans="2:3">
      <c r="B63" s="87" t="s">
        <v>140</v>
      </c>
      <c r="C63" s="68" t="s">
        <v>141</v>
      </c>
    </row>
    <row r="64" spans="2:3">
      <c r="B64" s="87" t="s">
        <v>138</v>
      </c>
      <c r="C64" s="68" t="s">
        <v>139</v>
      </c>
    </row>
    <row r="65" spans="2:3">
      <c r="B65" s="87" t="s">
        <v>142</v>
      </c>
      <c r="C65" s="68" t="s">
        <v>143</v>
      </c>
    </row>
    <row r="66" spans="2:3">
      <c r="B66" s="87" t="s">
        <v>144</v>
      </c>
      <c r="C66" s="68" t="s">
        <v>145</v>
      </c>
    </row>
    <row r="67" spans="2:3">
      <c r="B67" s="87" t="s">
        <v>146</v>
      </c>
      <c r="C67" s="68" t="s">
        <v>147</v>
      </c>
    </row>
    <row r="68" spans="2:3">
      <c r="B68" s="87" t="s">
        <v>148</v>
      </c>
      <c r="C68" s="68" t="s">
        <v>149</v>
      </c>
    </row>
    <row r="69" spans="2:3">
      <c r="B69" s="87" t="s">
        <v>150</v>
      </c>
      <c r="C69" s="68" t="s">
        <v>151</v>
      </c>
    </row>
    <row r="70" spans="2:3">
      <c r="B70" s="87" t="s">
        <v>152</v>
      </c>
      <c r="C70" s="68" t="s">
        <v>153</v>
      </c>
    </row>
    <row r="71" spans="2:3">
      <c r="B71" s="87" t="s">
        <v>154</v>
      </c>
      <c r="C71" s="68" t="s">
        <v>155</v>
      </c>
    </row>
    <row r="72" spans="2:3">
      <c r="B72" s="87" t="s">
        <v>156</v>
      </c>
      <c r="C72" s="68" t="s">
        <v>157</v>
      </c>
    </row>
    <row r="73" spans="2:3">
      <c r="B73" s="87" t="s">
        <v>158</v>
      </c>
      <c r="C73" s="68" t="s">
        <v>159</v>
      </c>
    </row>
    <row r="74" spans="2:3">
      <c r="B74" s="87" t="s">
        <v>160</v>
      </c>
      <c r="C74" s="68" t="s">
        <v>161</v>
      </c>
    </row>
    <row r="75" spans="2:3">
      <c r="B75" s="87" t="s">
        <v>162</v>
      </c>
      <c r="C75" s="68" t="s">
        <v>163</v>
      </c>
    </row>
    <row r="76" spans="2:3">
      <c r="B76" s="87" t="s">
        <v>164</v>
      </c>
      <c r="C76" s="68" t="s">
        <v>165</v>
      </c>
    </row>
    <row r="77" spans="2:3">
      <c r="B77" s="87" t="s">
        <v>166</v>
      </c>
      <c r="C77" s="68" t="s">
        <v>167</v>
      </c>
    </row>
    <row r="78" spans="2:3">
      <c r="B78" s="87" t="s">
        <v>168</v>
      </c>
      <c r="C78" s="68" t="s">
        <v>169</v>
      </c>
    </row>
    <row r="79" spans="2:3">
      <c r="B79" s="87" t="s">
        <v>170</v>
      </c>
      <c r="C79" s="68" t="s">
        <v>171</v>
      </c>
    </row>
    <row r="80" spans="2:3">
      <c r="B80" s="87" t="s">
        <v>172</v>
      </c>
      <c r="C80" s="68" t="s">
        <v>173</v>
      </c>
    </row>
    <row r="81" spans="2:3">
      <c r="B81" s="87" t="s">
        <v>174</v>
      </c>
      <c r="C81" s="68" t="s">
        <v>175</v>
      </c>
    </row>
    <row r="82" spans="2:3">
      <c r="B82" s="87" t="s">
        <v>176</v>
      </c>
      <c r="C82" s="68" t="s">
        <v>177</v>
      </c>
    </row>
    <row r="83" spans="2:3">
      <c r="B83" s="87" t="s">
        <v>178</v>
      </c>
      <c r="C83" s="68" t="s">
        <v>179</v>
      </c>
    </row>
    <row r="84" spans="2:3">
      <c r="B84" s="87" t="s">
        <v>180</v>
      </c>
      <c r="C84" s="68" t="s">
        <v>181</v>
      </c>
    </row>
    <row r="85" spans="2:3">
      <c r="B85" s="87" t="s">
        <v>182</v>
      </c>
      <c r="C85" s="68" t="s">
        <v>183</v>
      </c>
    </row>
    <row r="86" spans="2:3">
      <c r="B86" s="87" t="s">
        <v>184</v>
      </c>
      <c r="C86" s="68" t="s">
        <v>185</v>
      </c>
    </row>
    <row r="87" spans="2:3">
      <c r="B87" s="87" t="s">
        <v>186</v>
      </c>
      <c r="C87" s="68" t="s">
        <v>187</v>
      </c>
    </row>
    <row r="88" spans="2:3">
      <c r="B88" s="87" t="s">
        <v>188</v>
      </c>
      <c r="C88" s="68" t="s">
        <v>189</v>
      </c>
    </row>
    <row r="89" spans="2:3">
      <c r="B89" s="87" t="s">
        <v>190</v>
      </c>
      <c r="C89" s="68" t="s">
        <v>191</v>
      </c>
    </row>
    <row r="90" spans="2:3">
      <c r="B90" s="87" t="s">
        <v>192</v>
      </c>
      <c r="C90" s="68" t="s">
        <v>193</v>
      </c>
    </row>
    <row r="91" spans="2:3">
      <c r="B91" s="87" t="s">
        <v>194</v>
      </c>
      <c r="C91" s="68" t="s">
        <v>195</v>
      </c>
    </row>
    <row r="92" spans="2:3">
      <c r="B92" s="87" t="s">
        <v>196</v>
      </c>
      <c r="C92" s="68" t="s">
        <v>197</v>
      </c>
    </row>
    <row r="93" spans="2:3">
      <c r="B93" s="87" t="s">
        <v>198</v>
      </c>
      <c r="C93" s="68" t="s">
        <v>199</v>
      </c>
    </row>
    <row r="94" spans="2:3">
      <c r="B94" s="87" t="s">
        <v>200</v>
      </c>
      <c r="C94" s="68" t="s">
        <v>201</v>
      </c>
    </row>
    <row r="95" spans="2:3">
      <c r="B95" s="87" t="s">
        <v>202</v>
      </c>
      <c r="C95" s="68" t="s">
        <v>203</v>
      </c>
    </row>
    <row r="96" spans="2:3">
      <c r="B96" s="87" t="s">
        <v>204</v>
      </c>
      <c r="C96" s="68" t="s">
        <v>205</v>
      </c>
    </row>
    <row r="97" spans="2:3">
      <c r="B97" s="87" t="s">
        <v>206</v>
      </c>
      <c r="C97" s="68" t="s">
        <v>207</v>
      </c>
    </row>
    <row r="98" spans="2:3">
      <c r="B98" s="87" t="s">
        <v>208</v>
      </c>
      <c r="C98" s="68" t="s">
        <v>209</v>
      </c>
    </row>
    <row r="99" spans="2:3">
      <c r="B99" s="87" t="s">
        <v>210</v>
      </c>
      <c r="C99" s="68" t="s">
        <v>211</v>
      </c>
    </row>
    <row r="100" spans="2:3">
      <c r="B100" s="87" t="s">
        <v>212</v>
      </c>
      <c r="C100" s="68" t="s">
        <v>213</v>
      </c>
    </row>
    <row r="101" spans="2:3">
      <c r="B101" s="87" t="s">
        <v>214</v>
      </c>
      <c r="C101" s="68" t="s">
        <v>215</v>
      </c>
    </row>
    <row r="102" spans="2:3">
      <c r="B102" s="87" t="s">
        <v>216</v>
      </c>
      <c r="C102" s="68" t="s">
        <v>217</v>
      </c>
    </row>
    <row r="103" spans="2:3">
      <c r="B103" s="87" t="s">
        <v>218</v>
      </c>
      <c r="C103" s="68" t="s">
        <v>219</v>
      </c>
    </row>
    <row r="104" spans="2:3">
      <c r="B104" s="87" t="s">
        <v>220</v>
      </c>
      <c r="C104" s="68" t="s">
        <v>221</v>
      </c>
    </row>
    <row r="105" spans="2:3">
      <c r="B105" s="87" t="s">
        <v>222</v>
      </c>
      <c r="C105" s="68" t="s">
        <v>223</v>
      </c>
    </row>
    <row r="106" spans="2:3">
      <c r="B106" s="87" t="s">
        <v>224</v>
      </c>
      <c r="C106" s="68" t="s">
        <v>225</v>
      </c>
    </row>
    <row r="107" spans="2:3">
      <c r="B107" s="87" t="s">
        <v>226</v>
      </c>
      <c r="C107" s="68" t="s">
        <v>227</v>
      </c>
    </row>
    <row r="108" spans="2:3">
      <c r="B108" s="87" t="s">
        <v>228</v>
      </c>
      <c r="C108" s="68" t="s">
        <v>229</v>
      </c>
    </row>
    <row r="109" spans="2:3">
      <c r="B109" s="87" t="s">
        <v>230</v>
      </c>
      <c r="C109" s="68" t="s">
        <v>231</v>
      </c>
    </row>
    <row r="110" spans="2:3">
      <c r="B110" s="87" t="s">
        <v>232</v>
      </c>
      <c r="C110" s="68" t="s">
        <v>233</v>
      </c>
    </row>
    <row r="111" spans="2:3">
      <c r="B111" s="87" t="s">
        <v>234</v>
      </c>
      <c r="C111" s="68" t="s">
        <v>235</v>
      </c>
    </row>
    <row r="112" spans="2:3">
      <c r="B112" s="87" t="s">
        <v>236</v>
      </c>
      <c r="C112" s="68" t="s">
        <v>237</v>
      </c>
    </row>
    <row r="113" spans="2:3">
      <c r="B113" s="87" t="s">
        <v>238</v>
      </c>
      <c r="C113" s="68" t="s">
        <v>239</v>
      </c>
    </row>
    <row r="114" spans="2:3">
      <c r="B114" s="87" t="s">
        <v>240</v>
      </c>
      <c r="C114" s="68" t="s">
        <v>241</v>
      </c>
    </row>
    <row r="115" spans="2:3">
      <c r="B115" s="87" t="s">
        <v>242</v>
      </c>
      <c r="C115" s="68" t="s">
        <v>243</v>
      </c>
    </row>
    <row r="116" spans="2:3">
      <c r="B116" s="87" t="s">
        <v>244</v>
      </c>
      <c r="C116" s="68" t="s">
        <v>245</v>
      </c>
    </row>
    <row r="117" spans="2:3">
      <c r="B117" s="87" t="s">
        <v>246</v>
      </c>
      <c r="C117" s="68" t="s">
        <v>247</v>
      </c>
    </row>
    <row r="118" spans="2:3">
      <c r="B118" s="87" t="s">
        <v>248</v>
      </c>
      <c r="C118" s="68" t="s">
        <v>249</v>
      </c>
    </row>
    <row r="119" spans="2:3">
      <c r="B119" s="87" t="s">
        <v>250</v>
      </c>
      <c r="C119" s="68" t="s">
        <v>251</v>
      </c>
    </row>
    <row r="120" spans="2:3">
      <c r="B120" s="87" t="s">
        <v>252</v>
      </c>
      <c r="C120" s="68" t="s">
        <v>253</v>
      </c>
    </row>
    <row r="121" spans="2:3">
      <c r="B121" s="87" t="s">
        <v>254</v>
      </c>
      <c r="C121" s="68" t="s">
        <v>255</v>
      </c>
    </row>
    <row r="122" spans="2:3">
      <c r="B122" s="87" t="s">
        <v>256</v>
      </c>
      <c r="C122" s="68" t="s">
        <v>257</v>
      </c>
    </row>
    <row r="123" spans="2:3">
      <c r="B123" s="87" t="s">
        <v>258</v>
      </c>
      <c r="C123" s="68" t="s">
        <v>259</v>
      </c>
    </row>
    <row r="124" spans="2:3">
      <c r="B124" s="87" t="s">
        <v>260</v>
      </c>
      <c r="C124" s="68" t="s">
        <v>261</v>
      </c>
    </row>
    <row r="125" spans="2:3">
      <c r="B125" s="87" t="s">
        <v>262</v>
      </c>
      <c r="C125" s="68" t="s">
        <v>263</v>
      </c>
    </row>
    <row r="126" spans="2:3">
      <c r="B126" s="87" t="s">
        <v>264</v>
      </c>
      <c r="C126" s="68" t="s">
        <v>265</v>
      </c>
    </row>
    <row r="127" spans="2:3">
      <c r="B127" s="87" t="s">
        <v>266</v>
      </c>
      <c r="C127" s="68" t="s">
        <v>267</v>
      </c>
    </row>
    <row r="128" spans="2:3">
      <c r="B128" s="87" t="s">
        <v>268</v>
      </c>
      <c r="C128" s="68" t="s">
        <v>269</v>
      </c>
    </row>
    <row r="129" spans="2:3">
      <c r="B129" s="87" t="s">
        <v>270</v>
      </c>
      <c r="C129" s="68" t="s">
        <v>271</v>
      </c>
    </row>
    <row r="130" spans="2:3">
      <c r="B130" s="87" t="s">
        <v>272</v>
      </c>
      <c r="C130" s="68" t="s">
        <v>273</v>
      </c>
    </row>
    <row r="131" spans="2:3">
      <c r="B131" s="87" t="s">
        <v>274</v>
      </c>
      <c r="C131" s="68" t="s">
        <v>275</v>
      </c>
    </row>
    <row r="132" spans="2:3">
      <c r="B132" s="87" t="s">
        <v>276</v>
      </c>
      <c r="C132" s="68" t="s">
        <v>277</v>
      </c>
    </row>
    <row r="133" spans="2:3">
      <c r="B133" s="87" t="s">
        <v>278</v>
      </c>
      <c r="C133" s="68" t="s">
        <v>279</v>
      </c>
    </row>
    <row r="134" spans="2:3">
      <c r="B134" s="87" t="s">
        <v>280</v>
      </c>
      <c r="C134" s="68" t="s">
        <v>281</v>
      </c>
    </row>
    <row r="135" spans="2:3">
      <c r="B135" s="87" t="s">
        <v>282</v>
      </c>
      <c r="C135" s="68" t="s">
        <v>283</v>
      </c>
    </row>
    <row r="136" spans="2:3">
      <c r="B136" s="87" t="s">
        <v>284</v>
      </c>
      <c r="C136" s="68" t="s">
        <v>285</v>
      </c>
    </row>
    <row r="137" spans="2:3">
      <c r="B137" s="87" t="s">
        <v>286</v>
      </c>
      <c r="C137" s="68" t="s">
        <v>287</v>
      </c>
    </row>
    <row r="138" spans="2:3">
      <c r="B138" s="87" t="s">
        <v>288</v>
      </c>
      <c r="C138" s="68" t="s">
        <v>289</v>
      </c>
    </row>
    <row r="139" spans="2:3">
      <c r="B139" s="87" t="s">
        <v>290</v>
      </c>
      <c r="C139" s="68" t="s">
        <v>291</v>
      </c>
    </row>
    <row r="140" spans="2:3">
      <c r="B140" s="87" t="s">
        <v>292</v>
      </c>
      <c r="C140" s="68" t="s">
        <v>293</v>
      </c>
    </row>
    <row r="141" spans="2:3">
      <c r="B141" s="87" t="s">
        <v>294</v>
      </c>
      <c r="C141" s="68" t="s">
        <v>295</v>
      </c>
    </row>
    <row r="142" spans="2:3">
      <c r="B142" s="87" t="s">
        <v>296</v>
      </c>
      <c r="C142" s="68" t="s">
        <v>297</v>
      </c>
    </row>
    <row r="143" spans="2:3">
      <c r="B143" s="87" t="s">
        <v>298</v>
      </c>
      <c r="C143" s="68" t="s">
        <v>299</v>
      </c>
    </row>
    <row r="144" spans="2:3">
      <c r="B144" s="87" t="s">
        <v>300</v>
      </c>
      <c r="C144" s="68" t="s">
        <v>301</v>
      </c>
    </row>
    <row r="145" spans="2:3">
      <c r="B145" s="87" t="s">
        <v>302</v>
      </c>
      <c r="C145" s="68" t="s">
        <v>303</v>
      </c>
    </row>
    <row r="146" spans="2:3">
      <c r="B146" s="87" t="s">
        <v>304</v>
      </c>
      <c r="C146" s="68" t="s">
        <v>305</v>
      </c>
    </row>
    <row r="147" spans="2:3">
      <c r="B147" s="87" t="s">
        <v>306</v>
      </c>
      <c r="C147" s="68" t="s">
        <v>307</v>
      </c>
    </row>
    <row r="148" spans="2:3">
      <c r="B148" s="87" t="s">
        <v>308</v>
      </c>
      <c r="C148" s="68" t="s">
        <v>309</v>
      </c>
    </row>
    <row r="149" spans="2:3">
      <c r="B149" s="87" t="s">
        <v>310</v>
      </c>
      <c r="C149" s="68" t="s">
        <v>311</v>
      </c>
    </row>
    <row r="150" spans="2:3">
      <c r="B150" s="87" t="s">
        <v>312</v>
      </c>
      <c r="C150" s="68" t="s">
        <v>313</v>
      </c>
    </row>
    <row r="151" spans="2:3">
      <c r="B151" s="87" t="s">
        <v>314</v>
      </c>
      <c r="C151" s="68" t="s">
        <v>315</v>
      </c>
    </row>
    <row r="152" spans="2:3">
      <c r="B152" s="87" t="s">
        <v>316</v>
      </c>
      <c r="C152" s="68" t="s">
        <v>317</v>
      </c>
    </row>
    <row r="153" spans="2:3">
      <c r="B153" s="87" t="s">
        <v>318</v>
      </c>
      <c r="C153" s="68" t="s">
        <v>319</v>
      </c>
    </row>
    <row r="154" spans="2:3">
      <c r="B154" s="87" t="s">
        <v>320</v>
      </c>
      <c r="C154" s="68" t="s">
        <v>321</v>
      </c>
    </row>
    <row r="155" spans="2:3">
      <c r="B155" s="87" t="s">
        <v>322</v>
      </c>
      <c r="C155" s="68" t="s">
        <v>323</v>
      </c>
    </row>
    <row r="156" spans="2:3">
      <c r="B156" s="87" t="s">
        <v>324</v>
      </c>
      <c r="C156" s="68" t="s">
        <v>325</v>
      </c>
    </row>
    <row r="157" spans="2:3">
      <c r="B157" s="87" t="s">
        <v>326</v>
      </c>
      <c r="C157" s="68" t="s">
        <v>327</v>
      </c>
    </row>
    <row r="158" spans="2:3">
      <c r="B158" s="87" t="s">
        <v>328</v>
      </c>
      <c r="C158" s="68" t="s">
        <v>329</v>
      </c>
    </row>
    <row r="159" spans="2:3">
      <c r="B159" s="87" t="s">
        <v>330</v>
      </c>
      <c r="C159" s="68" t="s">
        <v>331</v>
      </c>
    </row>
    <row r="160" spans="2:3">
      <c r="B160" s="87" t="s">
        <v>332</v>
      </c>
      <c r="C160" s="68" t="s">
        <v>333</v>
      </c>
    </row>
    <row r="161" spans="2:3">
      <c r="B161" s="87" t="s">
        <v>334</v>
      </c>
      <c r="C161" s="68" t="s">
        <v>335</v>
      </c>
    </row>
    <row r="162" spans="2:3">
      <c r="B162" s="87" t="s">
        <v>336</v>
      </c>
      <c r="C162" s="68" t="s">
        <v>337</v>
      </c>
    </row>
    <row r="163" spans="2:3">
      <c r="B163" s="87" t="s">
        <v>338</v>
      </c>
      <c r="C163" s="68" t="s">
        <v>339</v>
      </c>
    </row>
    <row r="164" spans="2:3">
      <c r="B164" s="87" t="s">
        <v>340</v>
      </c>
      <c r="C164" s="68" t="s">
        <v>341</v>
      </c>
    </row>
  </sheetData>
  <sheetProtection password="C64C" sheet="1" objects="1" scenarios="1" selectLockedCells="1"/>
  <phoneticPr fontId="4" type="noConversion"/>
  <pageMargins left="0.78740157480314965" right="0.78740157480314965" top="1.1811023622047245" bottom="0.98425196850393704" header="0.23622047244094491" footer="0.31496062992125984"/>
  <pageSetup paperSize="9" orientation="portrait" r:id="rId1"/>
  <headerFooter>
    <oddHeader>&amp;L&amp;G&amp;C&amp;"Arial,Fett"&amp;14
ISO-Währungen&amp;R&amp;9 Finanzen
Finanzielles Rechnungswesen
Kreditoren
Hirschengraben 60
CH-8001 Zürich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Zahlungsauftrag DRITTE</vt:lpstr>
      <vt:lpstr>Konten</vt:lpstr>
      <vt:lpstr>ISO Währungen</vt:lpstr>
      <vt:lpstr>'Zahlungsauftrag DRITTE'!Druckbereich</vt:lpstr>
      <vt:lpstr>Konten!Drucktitel</vt:lpstr>
      <vt:lpstr>Kategorien</vt:lpstr>
      <vt:lpstr>Konti</vt:lpstr>
      <vt:lpstr>tab</vt:lpstr>
    </vt:vector>
  </TitlesOfParts>
  <Company>Universität Zürich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</dc:title>
  <dc:creator>Anja Hornke</dc:creator>
  <dc:description>Vorlage uzh_arbeitsmappe_d MSO2011 v1 24.11.2010</dc:description>
  <cp:lastModifiedBy>Mira Jovanovic</cp:lastModifiedBy>
  <cp:lastPrinted>2015-04-18T12:30:53Z</cp:lastPrinted>
  <dcterms:created xsi:type="dcterms:W3CDTF">2010-03-22T10:29:32Z</dcterms:created>
  <dcterms:modified xsi:type="dcterms:W3CDTF">2017-02-07T10:24:37Z</dcterms:modified>
</cp:coreProperties>
</file>